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kav\OneDrive\Desktop\Valentina\A\Financijski planovi\2026\Polugodišnje izvršenje FP 2026\"/>
    </mc:Choice>
  </mc:AlternateContent>
  <xr:revisionPtr revIDLastSave="0" documentId="13_ncr:1_{1FF4C9F3-A696-454B-9CB1-546E17280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0" i="7" l="1"/>
  <c r="G99" i="7" s="1"/>
  <c r="G98" i="7" s="1"/>
  <c r="H100" i="7"/>
  <c r="H99" i="7"/>
  <c r="H98" i="7"/>
  <c r="F98" i="7"/>
  <c r="F99" i="7"/>
  <c r="F100" i="7"/>
  <c r="I101" i="7"/>
  <c r="G16" i="7"/>
  <c r="G91" i="7"/>
  <c r="H91" i="7"/>
  <c r="I58" i="7"/>
  <c r="H21" i="7"/>
  <c r="H20" i="7" s="1"/>
  <c r="I23" i="7"/>
  <c r="I22" i="7"/>
  <c r="G26" i="7"/>
  <c r="G25" i="7" s="1"/>
  <c r="G21" i="7"/>
  <c r="G20" i="7" s="1"/>
  <c r="G15" i="7"/>
  <c r="G14" i="7" s="1"/>
  <c r="F21" i="7"/>
  <c r="F20" i="7" s="1"/>
  <c r="H16" i="7"/>
  <c r="F16" i="7"/>
  <c r="I24" i="7"/>
  <c r="G114" i="7"/>
  <c r="G113" i="7" s="1"/>
  <c r="G112" i="7" s="1"/>
  <c r="G110" i="7"/>
  <c r="G107" i="7"/>
  <c r="G103" i="7"/>
  <c r="G102" i="7" s="1"/>
  <c r="G93" i="7"/>
  <c r="G88" i="7"/>
  <c r="G71" i="7"/>
  <c r="G67" i="7"/>
  <c r="G61" i="7"/>
  <c r="G37" i="7"/>
  <c r="G32" i="7"/>
  <c r="H114" i="7"/>
  <c r="H113" i="7" s="1"/>
  <c r="H112" i="7" s="1"/>
  <c r="F114" i="7"/>
  <c r="F113" i="7" s="1"/>
  <c r="F112" i="7" s="1"/>
  <c r="I115" i="7"/>
  <c r="F107" i="7"/>
  <c r="I111" i="7"/>
  <c r="H110" i="7"/>
  <c r="F110" i="7"/>
  <c r="I109" i="7"/>
  <c r="I108" i="7"/>
  <c r="H107" i="7"/>
  <c r="F91" i="7"/>
  <c r="H93" i="7"/>
  <c r="I92" i="7"/>
  <c r="F32" i="7"/>
  <c r="F37" i="7"/>
  <c r="H7" i="5"/>
  <c r="H8" i="5"/>
  <c r="H9" i="5"/>
  <c r="H10" i="5"/>
  <c r="H11" i="5"/>
  <c r="H12" i="5"/>
  <c r="H13" i="5"/>
  <c r="H14" i="5"/>
  <c r="H15" i="5"/>
  <c r="H17" i="5"/>
  <c r="H18" i="5"/>
  <c r="H19" i="5"/>
  <c r="H20" i="5"/>
  <c r="H21" i="5"/>
  <c r="H22" i="5"/>
  <c r="H23" i="5"/>
  <c r="H24" i="5"/>
  <c r="H25" i="5"/>
  <c r="H26" i="5"/>
  <c r="H6" i="5"/>
  <c r="G7" i="5"/>
  <c r="G8" i="5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6" i="5"/>
  <c r="J19" i="1"/>
  <c r="J16" i="1"/>
  <c r="E25" i="5"/>
  <c r="E22" i="5"/>
  <c r="E20" i="5"/>
  <c r="E18" i="5"/>
  <c r="E17" i="5"/>
  <c r="C17" i="5"/>
  <c r="D17" i="5"/>
  <c r="D22" i="5"/>
  <c r="F22" i="5"/>
  <c r="C22" i="5"/>
  <c r="F25" i="5"/>
  <c r="D25" i="5"/>
  <c r="C25" i="5"/>
  <c r="E14" i="5"/>
  <c r="E11" i="5"/>
  <c r="E9" i="5"/>
  <c r="E7" i="5"/>
  <c r="D11" i="5"/>
  <c r="F11" i="5"/>
  <c r="C11" i="5"/>
  <c r="D14" i="5"/>
  <c r="I100" i="7" l="1"/>
  <c r="I99" i="7"/>
  <c r="H90" i="7"/>
  <c r="G19" i="7"/>
  <c r="G13" i="7"/>
  <c r="G12" i="7" s="1"/>
  <c r="G90" i="7"/>
  <c r="G66" i="7"/>
  <c r="G65" i="7"/>
  <c r="G106" i="7"/>
  <c r="G105" i="7" s="1"/>
  <c r="G31" i="7"/>
  <c r="G30" i="7" s="1"/>
  <c r="G29" i="7" s="1"/>
  <c r="I113" i="7"/>
  <c r="I114" i="7"/>
  <c r="I112" i="7"/>
  <c r="F106" i="7"/>
  <c r="F105" i="7" s="1"/>
  <c r="H106" i="7"/>
  <c r="I110" i="7"/>
  <c r="I107" i="7"/>
  <c r="I91" i="7"/>
  <c r="E6" i="5"/>
  <c r="G64" i="7" l="1"/>
  <c r="G10" i="7" s="1"/>
  <c r="I106" i="7"/>
  <c r="H105" i="7"/>
  <c r="I105" i="7" s="1"/>
  <c r="F14" i="5" l="1"/>
  <c r="C14" i="5"/>
  <c r="I87" i="3"/>
  <c r="I86" i="3"/>
  <c r="I84" i="3"/>
  <c r="I79" i="3"/>
  <c r="I78" i="3"/>
  <c r="I76" i="3"/>
  <c r="I75" i="3"/>
  <c r="I74" i="3"/>
  <c r="I71" i="3"/>
  <c r="I70" i="3" s="1"/>
  <c r="I32" i="3" s="1"/>
  <c r="I31" i="3" s="1"/>
  <c r="I63" i="3"/>
  <c r="I53" i="3"/>
  <c r="I47" i="3"/>
  <c r="I42" i="3"/>
  <c r="I41" i="3"/>
  <c r="I39" i="3"/>
  <c r="I37" i="3"/>
  <c r="I34" i="3"/>
  <c r="I33" i="3"/>
  <c r="H63" i="3"/>
  <c r="L67" i="3"/>
  <c r="K67" i="3"/>
  <c r="H76" i="3"/>
  <c r="J76" i="3"/>
  <c r="J75" i="3" s="1"/>
  <c r="H75" i="3"/>
  <c r="G76" i="3"/>
  <c r="G75" i="3" s="1"/>
  <c r="L77" i="3"/>
  <c r="K77" i="3"/>
  <c r="I25" i="3"/>
  <c r="I24" i="3"/>
  <c r="I22" i="3"/>
  <c r="I19" i="3"/>
  <c r="I18" i="3"/>
  <c r="I16" i="3"/>
  <c r="I13" i="3"/>
  <c r="H22" i="3"/>
  <c r="J22" i="3"/>
  <c r="G22" i="3"/>
  <c r="L23" i="3"/>
  <c r="K23" i="3"/>
  <c r="H24" i="1"/>
  <c r="H19" i="1"/>
  <c r="H16" i="1"/>
  <c r="H20" i="1" s="1"/>
  <c r="H25" i="1" s="1"/>
  <c r="I24" i="1"/>
  <c r="I19" i="1"/>
  <c r="I16" i="1"/>
  <c r="I20" i="1" s="1"/>
  <c r="I25" i="1" s="1"/>
  <c r="C7" i="8"/>
  <c r="C6" i="8"/>
  <c r="C20" i="5"/>
  <c r="C18" i="5"/>
  <c r="C9" i="5"/>
  <c r="C7" i="5"/>
  <c r="G87" i="3"/>
  <c r="G86" i="3" s="1"/>
  <c r="G84" i="3"/>
  <c r="G79" i="3"/>
  <c r="G78" i="3"/>
  <c r="G71" i="3"/>
  <c r="G70" i="3" s="1"/>
  <c r="G63" i="3"/>
  <c r="G53" i="3"/>
  <c r="G47" i="3"/>
  <c r="G42" i="3"/>
  <c r="G39" i="3"/>
  <c r="G37" i="3"/>
  <c r="G34" i="3"/>
  <c r="G33" i="3"/>
  <c r="G25" i="3"/>
  <c r="G24" i="3" s="1"/>
  <c r="G19" i="3"/>
  <c r="G18" i="3" s="1"/>
  <c r="G16" i="3"/>
  <c r="G13" i="3"/>
  <c r="G12" i="3" s="1"/>
  <c r="G24" i="1"/>
  <c r="G19" i="1"/>
  <c r="G16" i="1"/>
  <c r="G20" i="1" s="1"/>
  <c r="G25" i="1" s="1"/>
  <c r="I34" i="7"/>
  <c r="I95" i="7"/>
  <c r="I85" i="7"/>
  <c r="I78" i="7"/>
  <c r="I74" i="7"/>
  <c r="F93" i="7"/>
  <c r="F90" i="7" s="1"/>
  <c r="I57" i="7"/>
  <c r="H32" i="7"/>
  <c r="H79" i="3"/>
  <c r="J79" i="3"/>
  <c r="J47" i="3"/>
  <c r="H34" i="3"/>
  <c r="J34" i="3"/>
  <c r="K36" i="3"/>
  <c r="L36" i="3"/>
  <c r="H88" i="7"/>
  <c r="H71" i="7"/>
  <c r="H67" i="7"/>
  <c r="H103" i="7"/>
  <c r="H102" i="7" s="1"/>
  <c r="F71" i="7"/>
  <c r="F67" i="7"/>
  <c r="I104" i="7"/>
  <c r="F103" i="7"/>
  <c r="F102" i="7" s="1"/>
  <c r="H61" i="7"/>
  <c r="H37" i="7"/>
  <c r="H26" i="7"/>
  <c r="H25" i="7" s="1"/>
  <c r="H19" i="7" s="1"/>
  <c r="H15" i="7"/>
  <c r="H14" i="7" s="1"/>
  <c r="F15" i="7"/>
  <c r="F14" i="7" s="1"/>
  <c r="I18" i="7"/>
  <c r="I17" i="7"/>
  <c r="J53" i="3"/>
  <c r="L81" i="3"/>
  <c r="L60" i="3"/>
  <c r="H53" i="3"/>
  <c r="K60" i="3"/>
  <c r="K81" i="3"/>
  <c r="L17" i="3"/>
  <c r="L15" i="3"/>
  <c r="H16" i="3"/>
  <c r="J16" i="3"/>
  <c r="H13" i="3"/>
  <c r="J13" i="3"/>
  <c r="K17" i="3"/>
  <c r="K15" i="3"/>
  <c r="J24" i="1"/>
  <c r="L23" i="1"/>
  <c r="H29" i="3"/>
  <c r="I29" i="3"/>
  <c r="J29" i="3"/>
  <c r="G29" i="3"/>
  <c r="H19" i="3"/>
  <c r="J19" i="3"/>
  <c r="F26" i="7"/>
  <c r="F25" i="7" l="1"/>
  <c r="F19" i="7" s="1"/>
  <c r="C6" i="5"/>
  <c r="I12" i="3"/>
  <c r="I11" i="3" s="1"/>
  <c r="I10" i="3" s="1"/>
  <c r="G74" i="3"/>
  <c r="G41" i="3"/>
  <c r="J18" i="3"/>
  <c r="J12" i="3"/>
  <c r="K12" i="3" s="1"/>
  <c r="L75" i="3"/>
  <c r="K75" i="3"/>
  <c r="K76" i="3"/>
  <c r="L76" i="3"/>
  <c r="H18" i="3"/>
  <c r="G32" i="3"/>
  <c r="G31" i="3" s="1"/>
  <c r="L22" i="3"/>
  <c r="K22" i="3"/>
  <c r="G11" i="3"/>
  <c r="G10" i="3" s="1"/>
  <c r="H66" i="7"/>
  <c r="H65" i="7" s="1"/>
  <c r="H64" i="7" s="1"/>
  <c r="H12" i="3"/>
  <c r="I102" i="7"/>
  <c r="I103" i="7"/>
  <c r="H31" i="7"/>
  <c r="H30" i="7" s="1"/>
  <c r="H29" i="7" s="1"/>
  <c r="K16" i="3"/>
  <c r="L16" i="3"/>
  <c r="L22" i="1"/>
  <c r="I27" i="7"/>
  <c r="I33" i="7"/>
  <c r="I35" i="7"/>
  <c r="I36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9" i="7"/>
  <c r="I60" i="7"/>
  <c r="I62" i="7"/>
  <c r="I68" i="7"/>
  <c r="I69" i="7"/>
  <c r="I70" i="7"/>
  <c r="I72" i="7"/>
  <c r="I73" i="7"/>
  <c r="I75" i="7"/>
  <c r="I76" i="7"/>
  <c r="I77" i="7"/>
  <c r="I79" i="7"/>
  <c r="I80" i="7"/>
  <c r="I81" i="7"/>
  <c r="I82" i="7"/>
  <c r="I83" i="7"/>
  <c r="I84" i="7"/>
  <c r="I86" i="7"/>
  <c r="I87" i="7"/>
  <c r="I89" i="7"/>
  <c r="I94" i="7"/>
  <c r="I96" i="7"/>
  <c r="I97" i="7"/>
  <c r="I15" i="7"/>
  <c r="I14" i="7" s="1"/>
  <c r="I26" i="7"/>
  <c r="F88" i="7"/>
  <c r="F66" i="7" s="1"/>
  <c r="F61" i="7"/>
  <c r="I21" i="7" l="1"/>
  <c r="I20" i="7"/>
  <c r="H13" i="7"/>
  <c r="H12" i="7" s="1"/>
  <c r="H10" i="7" s="1"/>
  <c r="I98" i="7"/>
  <c r="F65" i="7"/>
  <c r="F64" i="7" s="1"/>
  <c r="F13" i="7"/>
  <c r="F12" i="7" s="1"/>
  <c r="I67" i="7"/>
  <c r="L24" i="1"/>
  <c r="I61" i="7"/>
  <c r="I90" i="7"/>
  <c r="I32" i="7"/>
  <c r="I37" i="7"/>
  <c r="F31" i="7"/>
  <c r="F30" i="7" s="1"/>
  <c r="F29" i="7" s="1"/>
  <c r="I88" i="7"/>
  <c r="I16" i="7"/>
  <c r="I71" i="7"/>
  <c r="I93" i="7"/>
  <c r="F10" i="7" l="1"/>
  <c r="I66" i="7"/>
  <c r="I25" i="7"/>
  <c r="I19" i="7" s="1"/>
  <c r="I31" i="7"/>
  <c r="H8" i="8"/>
  <c r="G8" i="8"/>
  <c r="D7" i="8"/>
  <c r="D6" i="8" s="1"/>
  <c r="E7" i="8"/>
  <c r="E6" i="8" s="1"/>
  <c r="F7" i="8"/>
  <c r="F6" i="8" s="1"/>
  <c r="F20" i="5"/>
  <c r="F18" i="5"/>
  <c r="F17" i="5" s="1"/>
  <c r="F9" i="5"/>
  <c r="F7" i="5"/>
  <c r="D20" i="5"/>
  <c r="D18" i="5"/>
  <c r="D9" i="5"/>
  <c r="D7" i="5"/>
  <c r="L35" i="3"/>
  <c r="L38" i="3"/>
  <c r="L40" i="3"/>
  <c r="L43" i="3"/>
  <c r="L44" i="3"/>
  <c r="L45" i="3"/>
  <c r="L46" i="3"/>
  <c r="L48" i="3"/>
  <c r="L49" i="3"/>
  <c r="L50" i="3"/>
  <c r="L51" i="3"/>
  <c r="L52" i="3"/>
  <c r="L54" i="3"/>
  <c r="L55" i="3"/>
  <c r="L56" i="3"/>
  <c r="L57" i="3"/>
  <c r="L58" i="3"/>
  <c r="L59" i="3"/>
  <c r="L61" i="3"/>
  <c r="L62" i="3"/>
  <c r="L64" i="3"/>
  <c r="L65" i="3"/>
  <c r="L66" i="3"/>
  <c r="L68" i="3"/>
  <c r="L69" i="3"/>
  <c r="L72" i="3"/>
  <c r="L73" i="3"/>
  <c r="L80" i="3"/>
  <c r="L83" i="3"/>
  <c r="L85" i="3"/>
  <c r="L88" i="3"/>
  <c r="K35" i="3"/>
  <c r="K38" i="3"/>
  <c r="K40" i="3"/>
  <c r="K43" i="3"/>
  <c r="K44" i="3"/>
  <c r="K45" i="3"/>
  <c r="K46" i="3"/>
  <c r="K48" i="3"/>
  <c r="K49" i="3"/>
  <c r="K50" i="3"/>
  <c r="K51" i="3"/>
  <c r="K52" i="3"/>
  <c r="K54" i="3"/>
  <c r="K55" i="3"/>
  <c r="K56" i="3"/>
  <c r="K57" i="3"/>
  <c r="K58" i="3"/>
  <c r="K59" i="3"/>
  <c r="K61" i="3"/>
  <c r="K62" i="3"/>
  <c r="K64" i="3"/>
  <c r="K65" i="3"/>
  <c r="K66" i="3"/>
  <c r="K68" i="3"/>
  <c r="K69" i="3"/>
  <c r="K72" i="3"/>
  <c r="K73" i="3"/>
  <c r="K80" i="3"/>
  <c r="K83" i="3"/>
  <c r="K85" i="3"/>
  <c r="K88" i="3"/>
  <c r="J87" i="3"/>
  <c r="H87" i="3"/>
  <c r="H86" i="3" s="1"/>
  <c r="H84" i="3"/>
  <c r="H78" i="3" s="1"/>
  <c r="J84" i="3"/>
  <c r="K84" i="3" s="1"/>
  <c r="H71" i="3"/>
  <c r="H70" i="3" s="1"/>
  <c r="J71" i="3"/>
  <c r="J70" i="3" s="1"/>
  <c r="J63" i="3"/>
  <c r="H47" i="3"/>
  <c r="H42" i="3"/>
  <c r="J42" i="3"/>
  <c r="H39" i="3"/>
  <c r="J39" i="3"/>
  <c r="H37" i="3"/>
  <c r="J37" i="3"/>
  <c r="L34" i="3"/>
  <c r="L14" i="3"/>
  <c r="L20" i="3"/>
  <c r="L21" i="3"/>
  <c r="L26" i="3"/>
  <c r="L27" i="3"/>
  <c r="K14" i="3"/>
  <c r="K20" i="3"/>
  <c r="K21" i="3"/>
  <c r="K26" i="3"/>
  <c r="K27" i="3"/>
  <c r="H25" i="3"/>
  <c r="H24" i="3" s="1"/>
  <c r="J25" i="3"/>
  <c r="J24" i="3" s="1"/>
  <c r="L18" i="1"/>
  <c r="L17" i="1"/>
  <c r="K14" i="1"/>
  <c r="L14" i="1"/>
  <c r="K18" i="1"/>
  <c r="K17" i="1"/>
  <c r="D6" i="5" l="1"/>
  <c r="H74" i="3"/>
  <c r="H11" i="3"/>
  <c r="H10" i="3" s="1"/>
  <c r="H6" i="8"/>
  <c r="L63" i="3"/>
  <c r="K34" i="3"/>
  <c r="F6" i="5"/>
  <c r="K42" i="3"/>
  <c r="L53" i="3"/>
  <c r="K37" i="3"/>
  <c r="K47" i="3"/>
  <c r="L70" i="3"/>
  <c r="L87" i="3"/>
  <c r="L37" i="3"/>
  <c r="L39" i="3"/>
  <c r="L47" i="3"/>
  <c r="L79" i="3"/>
  <c r="J86" i="3"/>
  <c r="L86" i="3" s="1"/>
  <c r="L42" i="3"/>
  <c r="K39" i="3"/>
  <c r="K63" i="3"/>
  <c r="K53" i="3"/>
  <c r="K87" i="3"/>
  <c r="L19" i="1"/>
  <c r="L71" i="3"/>
  <c r="K71" i="3"/>
  <c r="K70" i="3"/>
  <c r="I64" i="7"/>
  <c r="I65" i="7"/>
  <c r="I30" i="7"/>
  <c r="K79" i="3"/>
  <c r="L84" i="3"/>
  <c r="J78" i="3"/>
  <c r="K19" i="1"/>
  <c r="K16" i="1"/>
  <c r="L16" i="1"/>
  <c r="G6" i="8"/>
  <c r="G7" i="8"/>
  <c r="H7" i="8"/>
  <c r="J41" i="3"/>
  <c r="H41" i="3"/>
  <c r="J33" i="3"/>
  <c r="H33" i="3"/>
  <c r="L12" i="3"/>
  <c r="K24" i="3"/>
  <c r="K13" i="3"/>
  <c r="L24" i="3"/>
  <c r="L25" i="3"/>
  <c r="L19" i="3"/>
  <c r="L13" i="3"/>
  <c r="K25" i="3"/>
  <c r="K19" i="3"/>
  <c r="J11" i="3"/>
  <c r="J20" i="1"/>
  <c r="J25" i="1" s="1"/>
  <c r="J32" i="3" l="1"/>
  <c r="J74" i="3"/>
  <c r="L74" i="3" s="1"/>
  <c r="K33" i="3"/>
  <c r="K41" i="3"/>
  <c r="L41" i="3"/>
  <c r="K86" i="3"/>
  <c r="K25" i="1"/>
  <c r="L33" i="3"/>
  <c r="I29" i="7"/>
  <c r="K78" i="3"/>
  <c r="L78" i="3"/>
  <c r="K20" i="1"/>
  <c r="L20" i="1"/>
  <c r="H32" i="3"/>
  <c r="H31" i="3" s="1"/>
  <c r="L18" i="3"/>
  <c r="K18" i="3"/>
  <c r="J31" i="3" l="1"/>
  <c r="L31" i="3" s="1"/>
  <c r="K74" i="3"/>
  <c r="K32" i="3"/>
  <c r="L32" i="3"/>
  <c r="J10" i="3"/>
  <c r="K11" i="3"/>
  <c r="L11" i="3"/>
  <c r="K31" i="3" l="1"/>
  <c r="I13" i="7"/>
  <c r="K10" i="3"/>
  <c r="L10" i="3"/>
  <c r="I12" i="7" l="1"/>
  <c r="I10" i="7"/>
</calcChain>
</file>

<file path=xl/sharedStrings.xml><?xml version="1.0" encoding="utf-8"?>
<sst xmlns="http://schemas.openxmlformats.org/spreadsheetml/2006/main" count="283" uniqueCount="152">
  <si>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</si>
  <si>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</si>
  <si>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</si>
  <si>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</si>
  <si>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</si>
  <si>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</si>
  <si>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</si>
  <si>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</si>
  <si>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</si>
  <si>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</si>
  <si>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</si>
  <si>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</si>
  <si>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</si>
  <si>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</si>
  <si>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</si>
  <si>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</si>
  <si>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</si>
  <si>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</si>
  <si>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</si>
  <si>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</si>
  <si>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</si>
  <si>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</si>
  <si>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</si>
  <si>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</si>
  <si>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</si>
  <si>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</si>
  <si>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</si>
  <si>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</si>
  <si>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</si>
  <si>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</si>
  <si>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</si>
  <si>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>5=4/3*100</t>
  </si>
  <si>
    <t xml:space="preserve">UKUPNO PRIHODI </t>
  </si>
  <si>
    <t>UKUPNO RASHODI</t>
  </si>
  <si>
    <t>UKUPNO PRIHODI</t>
  </si>
  <si>
    <t>INDEKS**</t>
  </si>
  <si>
    <t xml:space="preserve"> RAČUN PRIHODA I RASHODA </t>
  </si>
  <si>
    <t>IZVJEŠTAJ PO PROGRAMSKOJ KLASIFIKACIJI</t>
  </si>
  <si>
    <t>PRIJENOS SREDSTAVA U SLJEDEĆE RAZDOBLJE</t>
  </si>
  <si>
    <t>SAŽETAK RAČUNA PRIHODA I RASHODA</t>
  </si>
  <si>
    <t>Pomoći proračunskim korisnicima iz proračuna koji im nije nadležan</t>
  </si>
  <si>
    <t>Tekuće pomoći proračunskim korisnicima iz proračuna koji im nije nadležan</t>
  </si>
  <si>
    <t>Prihodi od prodaje proizvoda i robe te pruženih usluga i prihodi od donacija</t>
  </si>
  <si>
    <t>Prihodi od pruženih usluga</t>
  </si>
  <si>
    <t>Prihodi iz nadležnog proračuna za financiranje redovne djelatnosti proračunskih korisnika</t>
  </si>
  <si>
    <t>Prihodi iz nadležnog proračuna</t>
  </si>
  <si>
    <t>Prihodi iz nadležnog proračuna za financiranje rashoda poslovanja</t>
  </si>
  <si>
    <t>Prihodi iz nadležnog proračuna za financiranje rashoda za nabavu nefin.imovine</t>
  </si>
  <si>
    <t>Ostali rashodi za zaposlene</t>
  </si>
  <si>
    <t>Doprinosi na plaće</t>
  </si>
  <si>
    <t>Doprinosi za obvezno zdr.osiguranje</t>
  </si>
  <si>
    <t>Naknade za prijevoz</t>
  </si>
  <si>
    <t>Stručno usavaršavanje zaposlenika</t>
  </si>
  <si>
    <t>Ostale naknade troškova zaposlenima</t>
  </si>
  <si>
    <t>Rashodi za materijal i energiju</t>
  </si>
  <si>
    <t>Uredski materijal i ostali materijali</t>
  </si>
  <si>
    <t>Energija</t>
  </si>
  <si>
    <t>Materijal i dijelovi za TIO</t>
  </si>
  <si>
    <t>SI i auto gume</t>
  </si>
  <si>
    <t>Službena, radna i zaštitna odjeća i obuća</t>
  </si>
  <si>
    <t>Rashodi za usluge</t>
  </si>
  <si>
    <t>Usluge telefona, pošte i prijevoza</t>
  </si>
  <si>
    <t>Usluge TIO</t>
  </si>
  <si>
    <t>Usluge promidžbe i informiranja</t>
  </si>
  <si>
    <t>Komunalne usluge</t>
  </si>
  <si>
    <t>Zakupnine i najamnine</t>
  </si>
  <si>
    <t>Zdravstvene i veterinske usluge</t>
  </si>
  <si>
    <t>Računalne usluge</t>
  </si>
  <si>
    <t>Ostale usluge</t>
  </si>
  <si>
    <t>Ostali nespomenuti rashodi poslovanja</t>
  </si>
  <si>
    <t>Naknade za rad predstav. i izvršnih tijela</t>
  </si>
  <si>
    <t>Premije osiguranja</t>
  </si>
  <si>
    <t>Pristojbe i naknade</t>
  </si>
  <si>
    <t>Reprezentacija</t>
  </si>
  <si>
    <t>Ostali nespomenuti rashodi</t>
  </si>
  <si>
    <t>Financijski rashodi</t>
  </si>
  <si>
    <t>Ostali financijski rashodi</t>
  </si>
  <si>
    <t>Bankarske usluge i usl.platnog prometa</t>
  </si>
  <si>
    <t>Zatezne kamate</t>
  </si>
  <si>
    <t>Rashodi za nabavu proizvedene DI</t>
  </si>
  <si>
    <t>Postojenja i oprema</t>
  </si>
  <si>
    <t>Uredska oprema i namještaj</t>
  </si>
  <si>
    <t>Uređaji, strojevi i oprema</t>
  </si>
  <si>
    <t>Knjige, umjetnička djela i ostale izložbene vrijednosti</t>
  </si>
  <si>
    <t>Knjige</t>
  </si>
  <si>
    <t>Rashodi za dodatna ulaganja na nefinancijskoj imovini</t>
  </si>
  <si>
    <t>Dodatna ulaganja na građevinskim objektima</t>
  </si>
  <si>
    <t>5 Pomoći</t>
  </si>
  <si>
    <t>082 Službe kulture</t>
  </si>
  <si>
    <t>A56502804</t>
  </si>
  <si>
    <t>Opći prihodi i primici</t>
  </si>
  <si>
    <t>Usluge tekućeg i investicijskog održavanja</t>
  </si>
  <si>
    <t>Rashodi za nabavu nefinancijske imovine</t>
  </si>
  <si>
    <t>Rashodi za nabavu proizvedene dugotrajne imovine</t>
  </si>
  <si>
    <t>A78300004</t>
  </si>
  <si>
    <t>Doprinosi za obvezno zdravstveno osiguranje</t>
  </si>
  <si>
    <t>Bankarske usluge i usluge platnog prometa</t>
  </si>
  <si>
    <t>Naknade za prijevoz, za rad na terenu i odvojeni život</t>
  </si>
  <si>
    <t>Stručno usavršavanje zaposlenika</t>
  </si>
  <si>
    <t>Materijal i dijelovi za tekuće i investicijsko održavanje</t>
  </si>
  <si>
    <t>Sitni inventar i auto gume</t>
  </si>
  <si>
    <t>Zdravstvene i veterinarske usluge</t>
  </si>
  <si>
    <t>Naknade za rad predstavničkih tijela</t>
  </si>
  <si>
    <t>A78300104</t>
  </si>
  <si>
    <t>Vlastiti prihodi</t>
  </si>
  <si>
    <t>Uređaji, strojevi i opreme za ostale namjene</t>
  </si>
  <si>
    <t>DRŽAVNI ARHIV U KARLOVCU</t>
  </si>
  <si>
    <t>Ljudevita Šestića 5, Karlovac</t>
  </si>
  <si>
    <t>OIB: 99575902022</t>
  </si>
  <si>
    <t>08 Rekreacija, kultura i religija</t>
  </si>
  <si>
    <t>055 Ministarstvo kulture i medija</t>
  </si>
  <si>
    <t>055 35 Arhivi</t>
  </si>
  <si>
    <t>Razdjel</t>
  </si>
  <si>
    <t>Glava</t>
  </si>
  <si>
    <t>00801 Državni arhiv u Karlovcu</t>
  </si>
  <si>
    <t>RKDP</t>
  </si>
  <si>
    <t>Redovna djelatnost: Administracija i upravljanje</t>
  </si>
  <si>
    <t>Programska djelatnost</t>
  </si>
  <si>
    <t>Arhivska djelatnost</t>
  </si>
  <si>
    <t>Investicijska potpora</t>
  </si>
  <si>
    <t>OSTVARENJE/IZVRŠENJE 
01.01.-30.06.2025.</t>
  </si>
  <si>
    <t>PRIJENOS SREDSTAVA IZ PRETHODNE GODINE</t>
  </si>
  <si>
    <t xml:space="preserve">NETO FINANCIRANJE </t>
  </si>
  <si>
    <t xml:space="preserve">VIŠAK/MANJAK + NETO FINANCIRANJE </t>
  </si>
  <si>
    <t>Kapitalne pomoći proračunskim korisnicima iz proračuna koji im nije nadležan</t>
  </si>
  <si>
    <t>Pomoći temeljem prijenosa EU sredstava</t>
  </si>
  <si>
    <t>Tekuće pomoći temeljem prijenosa EU sredstava</t>
  </si>
  <si>
    <t>Intelektualne usluge</t>
  </si>
  <si>
    <t>Komunkacijska oprema</t>
  </si>
  <si>
    <t>SAŽETAK  RAČUNA PRIHODA I RASHODA</t>
  </si>
  <si>
    <t>Pomoći</t>
  </si>
  <si>
    <t>Plaće za prekovremeni rad</t>
  </si>
  <si>
    <t>Instrumneti i uređaji</t>
  </si>
  <si>
    <t>52 Pomoći</t>
  </si>
  <si>
    <t>Instrumenti i uređaji</t>
  </si>
  <si>
    <t>OSTVARENJE/IZVRŠENJE 
01.01.-30.06.2026.</t>
  </si>
  <si>
    <t>IZVORNI PLAN 2026.</t>
  </si>
  <si>
    <t>TEKUĆI PLAN 2026.</t>
  </si>
  <si>
    <t xml:space="preserve"> IZVRŠENJE 
01.01.-30.06.2026.</t>
  </si>
  <si>
    <t>Kapitalne donacije</t>
  </si>
  <si>
    <t>Donacije od pravnih i fizičkih osoba izvan općeg proračuna te povrat donacija i kapitalnih pomoći po protestiranim jamstvima</t>
  </si>
  <si>
    <t>Licence</t>
  </si>
  <si>
    <t>Nematerijalna imovina</t>
  </si>
  <si>
    <t>Rashodi za nabavu neproizvedene DI</t>
  </si>
  <si>
    <t>Članarine</t>
  </si>
  <si>
    <t>6 Donacije</t>
  </si>
  <si>
    <t>61 Donacije</t>
  </si>
  <si>
    <t>56 Fondovi EU</t>
  </si>
  <si>
    <t>IZVRŠENJE FINANCIJSKOG PLANA
ZA PRVO POLUGODIŠTE 2026. GODINE</t>
  </si>
  <si>
    <t>Fondovi EU</t>
  </si>
  <si>
    <t xml:space="preserve">Donacije </t>
  </si>
  <si>
    <t>14.07.2026.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</si>
</sst>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 applyAlignment="1">
      <alignment vertical="top" wrapText="1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/>
    <xf numFmtId="4" fontId="5" fillId="2" borderId="3" xfId="0" applyNumberFormat="1" applyFont="1" applyFill="1" applyBorder="1" applyAlignment="1">
      <alignment horizontal="right"/>
    </xf>
    <xf numFmtId="4" fontId="16" fillId="0" borderId="3" xfId="0" applyNumberFormat="1" applyFont="1" applyBorder="1"/>
    <xf numFmtId="4" fontId="8" fillId="2" borderId="3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/>
    </xf>
    <xf numFmtId="10" fontId="16" fillId="0" borderId="3" xfId="0" applyNumberFormat="1" applyFont="1" applyBorder="1" applyAlignment="1">
      <alignment horizontal="right"/>
    </xf>
    <xf numFmtId="10" fontId="0" fillId="0" borderId="3" xfId="0" applyNumberFormat="1" applyBorder="1"/>
    <xf numFmtId="0" fontId="5" fillId="2" borderId="4" xfId="0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right"/>
    </xf>
    <xf numFmtId="10" fontId="3" fillId="2" borderId="3" xfId="0" applyNumberFormat="1" applyFont="1" applyFill="1" applyBorder="1" applyAlignment="1">
      <alignment horizontal="right"/>
    </xf>
    <xf numFmtId="10" fontId="5" fillId="2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>
      <alignment vertical="center"/>
    </xf>
    <xf numFmtId="4" fontId="8" fillId="3" borderId="3" xfId="0" applyNumberFormat="1" applyFont="1" applyFill="1" applyBorder="1" applyAlignment="1">
      <alignment vertical="center" wrapText="1"/>
    </xf>
    <xf numFmtId="10" fontId="17" fillId="0" borderId="3" xfId="0" applyNumberFormat="1" applyFont="1" applyBorder="1" applyAlignment="1">
      <alignment horizontal="right"/>
    </xf>
    <xf numFmtId="0" fontId="18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" fontId="19" fillId="2" borderId="4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19" fillId="2" borderId="4" xfId="0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5" fillId="3" borderId="3" xfId="0" quotePrefix="1" applyNumberFormat="1" applyFont="1" applyFill="1" applyBorder="1" applyAlignment="1">
      <alignment horizontal="right" wrapText="1"/>
    </xf>
    <xf numFmtId="4" fontId="6" fillId="2" borderId="4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/>
    </xf>
    <xf numFmtId="4" fontId="0" fillId="0" borderId="0" xfId="0" applyNumberFormat="1"/>
    <xf numFmtId="0" fontId="20" fillId="4" borderId="3" xfId="0" applyFont="1" applyFill="1" applyBorder="1" applyAlignment="1">
      <alignment horizontal="center" vertical="center" wrapText="1"/>
    </xf>
    <xf numFmtId="0" fontId="5" fillId="4" borderId="3" xfId="0" quotePrefix="1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21" fillId="0" borderId="0" xfId="0" applyFont="1"/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8" fillId="3" borderId="1" xfId="0" quotePrefix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vertical="center" wrapText="1"/>
    </xf>
    <xf numFmtId="0" fontId="5" fillId="3" borderId="2" xfId="0" quotePrefix="1" applyFont="1" applyFill="1" applyBorder="1" applyAlignment="1">
      <alignment horizontal="left" vertical="center" wrapText="1"/>
    </xf>
    <xf numFmtId="0" fontId="5" fillId="3" borderId="4" xfId="0" quotePrefix="1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wrapText="1"/>
    </xf>
    <xf numFmtId="0" fontId="13" fillId="0" borderId="1" xfId="0" quotePrefix="1" applyFont="1" applyBorder="1" applyAlignment="1">
      <alignment horizont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colors>
    <mruColors>
      <color rgb="FFDDEBF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5"/>
  <sheetViews>
    <sheetView tabSelected="1" zoomScaleNormal="100" workbookViewId="0">
      <selection activeCell="I19" sqref="I19"/>
    </sheetView>
  </sheetViews>
  <sheetFormatPr defaultRowHeight="15" x14ac:dyDescent="0.25"/>
  <cols>
    <col min="1" max="1" width="6.28515625" customWidth="1"/>
    <col min="6" max="10" width="25.28515625" customWidth="1"/>
    <col min="11" max="12" width="12.7109375" customWidth="1"/>
    <col min="13" max="13" width="2.7109375" customWidth="1"/>
  </cols>
  <sheetData>
    <row r="1" spans="1:13" x14ac:dyDescent="0.25">
      <c r="A1" s="52" t="s">
        <v>106</v>
      </c>
      <c r="K1" s="84" t="s">
        <v>151</v>
      </c>
    </row>
    <row r="2" spans="1:13" x14ac:dyDescent="0.25">
      <c r="A2" s="52" t="s">
        <v>107</v>
      </c>
    </row>
    <row r="3" spans="1:13" x14ac:dyDescent="0.25">
      <c r="A3" s="52" t="s">
        <v>108</v>
      </c>
    </row>
    <row r="5" spans="1:13" ht="42" customHeight="1" x14ac:dyDescent="0.25">
      <c r="B5" s="98" t="s">
        <v>148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19"/>
    </row>
    <row r="6" spans="1:13" ht="18" customHeight="1" x14ac:dyDescent="0.25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"/>
    </row>
    <row r="7" spans="1:13" ht="15.75" customHeight="1" x14ac:dyDescent="0.25">
      <c r="B7" s="98" t="s">
        <v>8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8"/>
    </row>
    <row r="8" spans="1:13" ht="18" x14ac:dyDescent="0.25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2"/>
    </row>
    <row r="9" spans="1:13" ht="18" customHeight="1" x14ac:dyDescent="0.25">
      <c r="B9" s="98" t="s">
        <v>129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17"/>
    </row>
    <row r="10" spans="1:13" ht="18" customHeight="1" x14ac:dyDescent="0.25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7"/>
    </row>
    <row r="11" spans="1:13" ht="18" customHeight="1" x14ac:dyDescent="0.25">
      <c r="B11" s="105" t="s">
        <v>39</v>
      </c>
      <c r="C11" s="105"/>
      <c r="D11" s="105"/>
      <c r="E11" s="105"/>
      <c r="F11" s="105"/>
      <c r="G11" s="30"/>
      <c r="H11" s="31"/>
      <c r="I11" s="31"/>
      <c r="J11" s="31"/>
      <c r="K11" s="32"/>
      <c r="L11" s="32"/>
    </row>
    <row r="12" spans="1:13" ht="25.5" x14ac:dyDescent="0.25">
      <c r="B12" s="102" t="s">
        <v>6</v>
      </c>
      <c r="C12" s="102"/>
      <c r="D12" s="102"/>
      <c r="E12" s="102"/>
      <c r="F12" s="102"/>
      <c r="G12" s="20" t="s">
        <v>120</v>
      </c>
      <c r="H12" s="20" t="s">
        <v>136</v>
      </c>
      <c r="I12" s="20" t="s">
        <v>137</v>
      </c>
      <c r="J12" s="20" t="s">
        <v>135</v>
      </c>
      <c r="K12" s="20" t="s">
        <v>15</v>
      </c>
      <c r="L12" s="20" t="s">
        <v>35</v>
      </c>
    </row>
    <row r="13" spans="1:13" x14ac:dyDescent="0.25">
      <c r="B13" s="103">
        <v>1</v>
      </c>
      <c r="C13" s="103"/>
      <c r="D13" s="103"/>
      <c r="E13" s="103"/>
      <c r="F13" s="104"/>
      <c r="G13" s="23">
        <v>2</v>
      </c>
      <c r="H13" s="22">
        <v>3</v>
      </c>
      <c r="I13" s="22">
        <v>4</v>
      </c>
      <c r="J13" s="22">
        <v>5</v>
      </c>
      <c r="K13" s="22" t="s">
        <v>26</v>
      </c>
      <c r="L13" s="22" t="s">
        <v>27</v>
      </c>
    </row>
    <row r="14" spans="1:13" x14ac:dyDescent="0.25">
      <c r="B14" s="85" t="s">
        <v>17</v>
      </c>
      <c r="C14" s="86"/>
      <c r="D14" s="86"/>
      <c r="E14" s="86"/>
      <c r="F14" s="88"/>
      <c r="G14" s="48">
        <v>523854.02</v>
      </c>
      <c r="H14" s="48">
        <v>4050055</v>
      </c>
      <c r="I14" s="48">
        <v>4050055</v>
      </c>
      <c r="J14" s="48">
        <v>535922.47</v>
      </c>
      <c r="K14" s="48">
        <f t="shared" ref="K14:K20" si="0">J14/G14*100</f>
        <v>102.30378111825887</v>
      </c>
      <c r="L14" s="48">
        <f t="shared" ref="L14:L20" si="1">J14/I14*100</f>
        <v>13.232473879984344</v>
      </c>
    </row>
    <row r="15" spans="1:13" x14ac:dyDescent="0.25">
      <c r="B15" s="87" t="s">
        <v>16</v>
      </c>
      <c r="C15" s="88"/>
      <c r="D15" s="88"/>
      <c r="E15" s="88"/>
      <c r="F15" s="88"/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</row>
    <row r="16" spans="1:13" x14ac:dyDescent="0.25">
      <c r="B16" s="99" t="s">
        <v>0</v>
      </c>
      <c r="C16" s="100"/>
      <c r="D16" s="100"/>
      <c r="E16" s="100"/>
      <c r="F16" s="101"/>
      <c r="G16" s="49">
        <f t="shared" ref="G16:H16" si="2">SUM(G14:G15)</f>
        <v>523854.02</v>
      </c>
      <c r="H16" s="49">
        <f t="shared" si="2"/>
        <v>4050055</v>
      </c>
      <c r="I16" s="49">
        <f t="shared" ref="I16" si="3">SUM(I14:I15)</f>
        <v>4050055</v>
      </c>
      <c r="J16" s="49">
        <f>SUM(J14:J15)</f>
        <v>535922.47</v>
      </c>
      <c r="K16" s="79">
        <f t="shared" si="0"/>
        <v>102.30378111825887</v>
      </c>
      <c r="L16" s="79">
        <f t="shared" si="1"/>
        <v>13.232473879984344</v>
      </c>
    </row>
    <row r="17" spans="1:49" x14ac:dyDescent="0.25">
      <c r="B17" s="91" t="s">
        <v>18</v>
      </c>
      <c r="C17" s="86"/>
      <c r="D17" s="86"/>
      <c r="E17" s="86"/>
      <c r="F17" s="86"/>
      <c r="G17" s="48">
        <v>384519.54</v>
      </c>
      <c r="H17" s="48">
        <v>1067335.98</v>
      </c>
      <c r="I17" s="48">
        <v>1067335.98</v>
      </c>
      <c r="J17" s="48">
        <v>522209.5</v>
      </c>
      <c r="K17" s="48">
        <f t="shared" si="0"/>
        <v>135.80831288833852</v>
      </c>
      <c r="L17" s="48">
        <f t="shared" si="1"/>
        <v>48.926440201144537</v>
      </c>
    </row>
    <row r="18" spans="1:49" x14ac:dyDescent="0.25">
      <c r="B18" s="87" t="s">
        <v>19</v>
      </c>
      <c r="C18" s="88"/>
      <c r="D18" s="88"/>
      <c r="E18" s="88"/>
      <c r="F18" s="88"/>
      <c r="G18" s="48">
        <v>120349.8</v>
      </c>
      <c r="H18" s="48">
        <v>3011469.02</v>
      </c>
      <c r="I18" s="48">
        <v>3011469.02</v>
      </c>
      <c r="J18" s="48">
        <v>7010</v>
      </c>
      <c r="K18" s="48">
        <f t="shared" si="0"/>
        <v>5.8246877020152921</v>
      </c>
      <c r="L18" s="48">
        <f t="shared" si="1"/>
        <v>0.23277675956301222</v>
      </c>
    </row>
    <row r="19" spans="1:49" x14ac:dyDescent="0.25">
      <c r="B19" s="12" t="s">
        <v>1</v>
      </c>
      <c r="C19" s="29"/>
      <c r="D19" s="29"/>
      <c r="E19" s="29"/>
      <c r="F19" s="29"/>
      <c r="G19" s="49">
        <f t="shared" ref="G19:H19" si="4">SUM(G17:G18)</f>
        <v>504869.33999999997</v>
      </c>
      <c r="H19" s="49">
        <f t="shared" si="4"/>
        <v>4078805</v>
      </c>
      <c r="I19" s="49">
        <f t="shared" ref="I19" si="5">SUM(I17:I18)</f>
        <v>4078805</v>
      </c>
      <c r="J19" s="49">
        <f>SUM(J17:J18)</f>
        <v>529219.5</v>
      </c>
      <c r="K19" s="79">
        <f t="shared" si="0"/>
        <v>104.82306174504477</v>
      </c>
      <c r="L19" s="79">
        <f t="shared" si="1"/>
        <v>12.974866413079322</v>
      </c>
    </row>
    <row r="20" spans="1:49" x14ac:dyDescent="0.25">
      <c r="B20" s="89" t="s">
        <v>2</v>
      </c>
      <c r="C20" s="90"/>
      <c r="D20" s="90"/>
      <c r="E20" s="90"/>
      <c r="F20" s="90"/>
      <c r="G20" s="50">
        <f t="shared" ref="G20:H20" si="6">G16-G19</f>
        <v>18984.680000000051</v>
      </c>
      <c r="H20" s="50">
        <f t="shared" si="6"/>
        <v>-28750</v>
      </c>
      <c r="I20" s="50">
        <f t="shared" ref="I20" si="7">I16-I19</f>
        <v>-28750</v>
      </c>
      <c r="J20" s="50">
        <f t="shared" ref="J20" si="8">J16-J19</f>
        <v>6702.9699999999721</v>
      </c>
      <c r="K20" s="79">
        <f t="shared" si="0"/>
        <v>35.307258273512929</v>
      </c>
      <c r="L20" s="79">
        <f t="shared" si="1"/>
        <v>-23.314678260869467</v>
      </c>
    </row>
    <row r="21" spans="1:49" x14ac:dyDescent="0.25">
      <c r="K21" s="80"/>
      <c r="L21" s="80"/>
    </row>
    <row r="22" spans="1:49" s="25" customFormat="1" ht="15" customHeight="1" x14ac:dyDescent="0.25">
      <c r="A22"/>
      <c r="B22" s="85" t="s">
        <v>121</v>
      </c>
      <c r="C22" s="86"/>
      <c r="D22" s="86"/>
      <c r="E22" s="86"/>
      <c r="F22" s="86"/>
      <c r="G22" s="35">
        <v>0</v>
      </c>
      <c r="H22" s="35">
        <v>38774.400000000001</v>
      </c>
      <c r="I22" s="35">
        <v>38774.400000000001</v>
      </c>
      <c r="J22" s="35">
        <v>0</v>
      </c>
      <c r="K22" s="48">
        <v>0</v>
      </c>
      <c r="L22" s="48">
        <f t="shared" ref="L22:L24" si="9">J22/I22*100</f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25" customFormat="1" ht="15" customHeight="1" x14ac:dyDescent="0.25">
      <c r="A23"/>
      <c r="B23" s="85" t="s">
        <v>38</v>
      </c>
      <c r="C23" s="86"/>
      <c r="D23" s="86"/>
      <c r="E23" s="86"/>
      <c r="F23" s="86"/>
      <c r="G23" s="35">
        <v>0</v>
      </c>
      <c r="H23" s="35">
        <v>10024.4</v>
      </c>
      <c r="I23" s="35">
        <v>10024.4</v>
      </c>
      <c r="J23" s="35">
        <v>0</v>
      </c>
      <c r="K23" s="48">
        <v>0</v>
      </c>
      <c r="L23" s="48">
        <f t="shared" si="9"/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4" customFormat="1" x14ac:dyDescent="0.25">
      <c r="A24" s="63"/>
      <c r="B24" s="95" t="s">
        <v>122</v>
      </c>
      <c r="C24" s="96"/>
      <c r="D24" s="96"/>
      <c r="E24" s="96"/>
      <c r="F24" s="97"/>
      <c r="G24" s="65">
        <f t="shared" ref="G24:H24" si="10">G22-G23</f>
        <v>0</v>
      </c>
      <c r="H24" s="65">
        <f t="shared" si="10"/>
        <v>28750</v>
      </c>
      <c r="I24" s="65">
        <f t="shared" ref="I24" si="11">I22-I23</f>
        <v>28750</v>
      </c>
      <c r="J24" s="65">
        <f t="shared" ref="J24" si="12">J22-J23</f>
        <v>0</v>
      </c>
      <c r="K24" s="79">
        <v>0</v>
      </c>
      <c r="L24" s="79">
        <f t="shared" si="9"/>
        <v>0</v>
      </c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</row>
    <row r="25" spans="1:49" x14ac:dyDescent="0.25">
      <c r="B25" s="92" t="s">
        <v>123</v>
      </c>
      <c r="C25" s="93"/>
      <c r="D25" s="93"/>
      <c r="E25" s="93"/>
      <c r="F25" s="94"/>
      <c r="G25" s="50">
        <f>G20+G24</f>
        <v>18984.680000000051</v>
      </c>
      <c r="H25" s="50">
        <f>H20+H24</f>
        <v>0</v>
      </c>
      <c r="I25" s="50">
        <f>I20+I24</f>
        <v>0</v>
      </c>
      <c r="J25" s="50">
        <f>J20+J24</f>
        <v>6702.9699999999721</v>
      </c>
      <c r="K25" s="79">
        <f t="shared" ref="K25" si="13">J25/G25*100</f>
        <v>35.307258273512929</v>
      </c>
      <c r="L25" s="79">
        <v>0</v>
      </c>
    </row>
  </sheetData>
  <mergeCells count="19">
    <mergeCell ref="B5:L5"/>
    <mergeCell ref="B16:F16"/>
    <mergeCell ref="B14:F14"/>
    <mergeCell ref="B15:F15"/>
    <mergeCell ref="B12:F12"/>
    <mergeCell ref="B13:F13"/>
    <mergeCell ref="B11:F11"/>
    <mergeCell ref="B6:L6"/>
    <mergeCell ref="B8:L8"/>
    <mergeCell ref="B10:L10"/>
    <mergeCell ref="B9:L9"/>
    <mergeCell ref="B7:L7"/>
    <mergeCell ref="B23:F23"/>
    <mergeCell ref="B18:F18"/>
    <mergeCell ref="B20:F20"/>
    <mergeCell ref="B17:F17"/>
    <mergeCell ref="B25:F25"/>
    <mergeCell ref="B24:F24"/>
    <mergeCell ref="B22:F22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93"/>
  <sheetViews>
    <sheetView zoomScale="90" zoomScaleNormal="90" workbookViewId="0">
      <pane xSplit="7" topLeftCell="H1" activePane="topRight" state="frozen"/>
      <selection activeCell="A22" sqref="A22"/>
      <selection pane="topRight" activeCell="J47" sqref="J4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2:12" ht="15.75" customHeight="1" x14ac:dyDescent="0.25">
      <c r="B2" s="98" t="s">
        <v>8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5.75" customHeight="1" x14ac:dyDescent="0.25">
      <c r="B4" s="98" t="s">
        <v>36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8" x14ac:dyDescent="0.2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2:12" ht="15.75" customHeight="1" x14ac:dyDescent="0.25">
      <c r="B6" s="98" t="s">
        <v>28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2:12" ht="18" x14ac:dyDescent="0.25"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</row>
    <row r="8" spans="2:12" ht="45" customHeight="1" x14ac:dyDescent="0.25">
      <c r="B8" s="110" t="s">
        <v>6</v>
      </c>
      <c r="C8" s="111"/>
      <c r="D8" s="111"/>
      <c r="E8" s="111"/>
      <c r="F8" s="112"/>
      <c r="G8" s="82" t="s">
        <v>120</v>
      </c>
      <c r="H8" s="82" t="s">
        <v>136</v>
      </c>
      <c r="I8" s="82" t="s">
        <v>137</v>
      </c>
      <c r="J8" s="82" t="s">
        <v>135</v>
      </c>
      <c r="K8" s="24" t="s">
        <v>15</v>
      </c>
      <c r="L8" s="24" t="s">
        <v>35</v>
      </c>
    </row>
    <row r="9" spans="2:12" x14ac:dyDescent="0.25">
      <c r="B9" s="107">
        <v>1</v>
      </c>
      <c r="C9" s="108"/>
      <c r="D9" s="108"/>
      <c r="E9" s="108"/>
      <c r="F9" s="109"/>
      <c r="G9" s="26">
        <v>2</v>
      </c>
      <c r="H9" s="26">
        <v>3</v>
      </c>
      <c r="I9" s="26">
        <v>4</v>
      </c>
      <c r="J9" s="26">
        <v>5</v>
      </c>
      <c r="K9" s="26" t="s">
        <v>26</v>
      </c>
      <c r="L9" s="26" t="s">
        <v>27</v>
      </c>
    </row>
    <row r="10" spans="2:12" x14ac:dyDescent="0.25">
      <c r="B10" s="3"/>
      <c r="C10" s="3"/>
      <c r="D10" s="3"/>
      <c r="E10" s="3"/>
      <c r="F10" s="3" t="s">
        <v>34</v>
      </c>
      <c r="G10" s="38">
        <f t="shared" ref="G10:J10" si="0">G11</f>
        <v>523854.01999999996</v>
      </c>
      <c r="H10" s="38">
        <f t="shared" si="0"/>
        <v>4050055</v>
      </c>
      <c r="I10" s="38">
        <f t="shared" si="0"/>
        <v>4050055</v>
      </c>
      <c r="J10" s="38">
        <f t="shared" si="0"/>
        <v>535922.47000000009</v>
      </c>
      <c r="K10" s="51">
        <f>J10/G10</f>
        <v>1.0230378111825889</v>
      </c>
      <c r="L10" s="51">
        <f>J10/I10</f>
        <v>0.13232473879984349</v>
      </c>
    </row>
    <row r="11" spans="2:12" x14ac:dyDescent="0.25">
      <c r="B11" s="3">
        <v>6</v>
      </c>
      <c r="C11" s="3"/>
      <c r="D11" s="3"/>
      <c r="E11" s="3"/>
      <c r="F11" s="3" t="s">
        <v>3</v>
      </c>
      <c r="G11" s="37">
        <f t="shared" ref="G11" si="1">G12+G18+G24</f>
        <v>523854.01999999996</v>
      </c>
      <c r="H11" s="37">
        <f>H12+H18+H24</f>
        <v>4050055</v>
      </c>
      <c r="I11" s="37">
        <f>I12+I18+I24</f>
        <v>4050055</v>
      </c>
      <c r="J11" s="37">
        <f t="shared" ref="J11" si="2">J12+J18+J24</f>
        <v>535922.47000000009</v>
      </c>
      <c r="K11" s="51">
        <f t="shared" ref="K11:K27" si="3">J11/G11</f>
        <v>1.0230378111825889</v>
      </c>
      <c r="L11" s="51">
        <f t="shared" ref="L11:L27" si="4">J11/I11</f>
        <v>0.13232473879984349</v>
      </c>
    </row>
    <row r="12" spans="2:12" ht="25.5" x14ac:dyDescent="0.25">
      <c r="B12" s="3"/>
      <c r="C12" s="7">
        <v>63</v>
      </c>
      <c r="D12" s="7"/>
      <c r="E12" s="7"/>
      <c r="F12" s="7" t="s">
        <v>10</v>
      </c>
      <c r="G12" s="36">
        <f>G13+G16</f>
        <v>20459.28</v>
      </c>
      <c r="H12" s="36">
        <f>H13+H16</f>
        <v>37760</v>
      </c>
      <c r="I12" s="36">
        <f>I13+I16</f>
        <v>37760</v>
      </c>
      <c r="J12" s="36">
        <f>J13+J16</f>
        <v>0</v>
      </c>
      <c r="K12" s="42">
        <f>J12/G12</f>
        <v>0</v>
      </c>
      <c r="L12" s="42">
        <f t="shared" si="4"/>
        <v>0</v>
      </c>
    </row>
    <row r="13" spans="2:12" ht="25.5" x14ac:dyDescent="0.25">
      <c r="B13" s="4"/>
      <c r="C13" s="4"/>
      <c r="D13" s="4">
        <v>636</v>
      </c>
      <c r="E13" s="4"/>
      <c r="F13" s="7" t="s">
        <v>40</v>
      </c>
      <c r="G13" s="36">
        <f t="shared" ref="G13" si="5">G14+G15</f>
        <v>0</v>
      </c>
      <c r="H13" s="36">
        <f t="shared" ref="H13:J13" si="6">H14+H15</f>
        <v>12000</v>
      </c>
      <c r="I13" s="36">
        <f t="shared" ref="I13" si="7">I14+I15</f>
        <v>12000</v>
      </c>
      <c r="J13" s="36">
        <f t="shared" si="6"/>
        <v>0</v>
      </c>
      <c r="K13" s="42" t="e">
        <f t="shared" si="3"/>
        <v>#DIV/0!</v>
      </c>
      <c r="L13" s="42">
        <f t="shared" si="4"/>
        <v>0</v>
      </c>
    </row>
    <row r="14" spans="2:12" ht="25.5" hidden="1" x14ac:dyDescent="0.25">
      <c r="B14" s="4"/>
      <c r="C14" s="4"/>
      <c r="D14" s="4"/>
      <c r="E14" s="4">
        <v>6361</v>
      </c>
      <c r="F14" s="7" t="s">
        <v>41</v>
      </c>
      <c r="G14" s="39">
        <v>0</v>
      </c>
      <c r="H14" s="36">
        <v>0</v>
      </c>
      <c r="I14" s="36">
        <v>0</v>
      </c>
      <c r="J14" s="39">
        <v>0</v>
      </c>
      <c r="K14" s="42" t="e">
        <f t="shared" si="3"/>
        <v>#DIV/0!</v>
      </c>
      <c r="L14" s="42" t="e">
        <f t="shared" si="4"/>
        <v>#DIV/0!</v>
      </c>
    </row>
    <row r="15" spans="2:12" ht="25.5" x14ac:dyDescent="0.25">
      <c r="B15" s="4"/>
      <c r="C15" s="4"/>
      <c r="D15" s="4"/>
      <c r="E15" s="4">
        <v>6362</v>
      </c>
      <c r="F15" s="7" t="s">
        <v>124</v>
      </c>
      <c r="G15" s="39">
        <v>0</v>
      </c>
      <c r="H15" s="36">
        <v>12000</v>
      </c>
      <c r="I15" s="36">
        <v>12000</v>
      </c>
      <c r="J15" s="39">
        <v>0</v>
      </c>
      <c r="K15" s="42" t="e">
        <f t="shared" ref="K15:K16" si="8">J15/G15</f>
        <v>#DIV/0!</v>
      </c>
      <c r="L15" s="42">
        <f t="shared" ref="L15:L16" si="9">J15/I15</f>
        <v>0</v>
      </c>
    </row>
    <row r="16" spans="2:12" x14ac:dyDescent="0.25">
      <c r="B16" s="4"/>
      <c r="C16" s="4"/>
      <c r="D16" s="4">
        <v>638</v>
      </c>
      <c r="E16" s="4"/>
      <c r="F16" s="7" t="s">
        <v>125</v>
      </c>
      <c r="G16" s="36">
        <f t="shared" ref="G16:J16" si="10">G17</f>
        <v>20459.28</v>
      </c>
      <c r="H16" s="36">
        <f t="shared" si="10"/>
        <v>25760</v>
      </c>
      <c r="I16" s="36">
        <f t="shared" si="10"/>
        <v>25760</v>
      </c>
      <c r="J16" s="36">
        <f t="shared" si="10"/>
        <v>0</v>
      </c>
      <c r="K16" s="42">
        <f t="shared" si="8"/>
        <v>0</v>
      </c>
      <c r="L16" s="42">
        <f t="shared" si="9"/>
        <v>0</v>
      </c>
    </row>
    <row r="17" spans="2:12" x14ac:dyDescent="0.25">
      <c r="B17" s="4"/>
      <c r="C17" s="4"/>
      <c r="D17" s="4"/>
      <c r="E17" s="4">
        <v>6381</v>
      </c>
      <c r="F17" s="7" t="s">
        <v>126</v>
      </c>
      <c r="G17" s="39">
        <v>20459.28</v>
      </c>
      <c r="H17" s="36">
        <v>25760</v>
      </c>
      <c r="I17" s="36">
        <v>25760</v>
      </c>
      <c r="J17" s="39">
        <v>0</v>
      </c>
      <c r="K17" s="42">
        <f t="shared" ref="K17" si="11">J17/G17</f>
        <v>0</v>
      </c>
      <c r="L17" s="42">
        <f t="shared" ref="L17" si="12">J17/I17</f>
        <v>0</v>
      </c>
    </row>
    <row r="18" spans="2:12" ht="25.5" x14ac:dyDescent="0.25">
      <c r="B18" s="4"/>
      <c r="C18" s="4">
        <v>66</v>
      </c>
      <c r="D18" s="4"/>
      <c r="E18" s="4"/>
      <c r="F18" s="7" t="s">
        <v>42</v>
      </c>
      <c r="G18" s="36">
        <f>G19+G22</f>
        <v>9995.8799999999992</v>
      </c>
      <c r="H18" s="36">
        <f t="shared" ref="H18:J18" si="13">H19+H22</f>
        <v>16400</v>
      </c>
      <c r="I18" s="36">
        <f t="shared" si="13"/>
        <v>16400</v>
      </c>
      <c r="J18" s="36">
        <f t="shared" si="13"/>
        <v>8386.15</v>
      </c>
      <c r="K18" s="42">
        <f t="shared" si="3"/>
        <v>0.83896065178853696</v>
      </c>
      <c r="L18" s="42">
        <f t="shared" si="4"/>
        <v>0.51135060975609758</v>
      </c>
    </row>
    <row r="19" spans="2:12" ht="25.5" x14ac:dyDescent="0.25">
      <c r="B19" s="4"/>
      <c r="C19" s="11"/>
      <c r="D19" s="4">
        <v>661</v>
      </c>
      <c r="E19" s="4"/>
      <c r="F19" s="7" t="s">
        <v>20</v>
      </c>
      <c r="G19" s="36">
        <f t="shared" ref="G19" si="14">G20+G21</f>
        <v>9995.8799999999992</v>
      </c>
      <c r="H19" s="36">
        <f t="shared" ref="H19:J19" si="15">H20+H21</f>
        <v>16000</v>
      </c>
      <c r="I19" s="36">
        <f t="shared" ref="I19" si="16">I20+I21</f>
        <v>16000</v>
      </c>
      <c r="J19" s="36">
        <f t="shared" si="15"/>
        <v>8386.15</v>
      </c>
      <c r="K19" s="42">
        <f t="shared" si="3"/>
        <v>0.83896065178853696</v>
      </c>
      <c r="L19" s="42">
        <f t="shared" si="4"/>
        <v>0.52413437499999993</v>
      </c>
    </row>
    <row r="20" spans="2:12" x14ac:dyDescent="0.25">
      <c r="B20" s="4"/>
      <c r="C20" s="11"/>
      <c r="D20" s="4"/>
      <c r="E20" s="4">
        <v>6614</v>
      </c>
      <c r="F20" s="7" t="s">
        <v>21</v>
      </c>
      <c r="G20" s="39">
        <v>366.5</v>
      </c>
      <c r="H20" s="36">
        <v>1000</v>
      </c>
      <c r="I20" s="36">
        <v>1000</v>
      </c>
      <c r="J20" s="39">
        <v>55</v>
      </c>
      <c r="K20" s="42">
        <f t="shared" si="3"/>
        <v>0.15006821282401092</v>
      </c>
      <c r="L20" s="42">
        <f t="shared" si="4"/>
        <v>5.5E-2</v>
      </c>
    </row>
    <row r="21" spans="2:12" x14ac:dyDescent="0.25">
      <c r="B21" s="4"/>
      <c r="C21" s="11"/>
      <c r="D21" s="4"/>
      <c r="E21" s="4">
        <v>6615</v>
      </c>
      <c r="F21" s="7" t="s">
        <v>43</v>
      </c>
      <c r="G21" s="39">
        <v>9629.3799999999992</v>
      </c>
      <c r="H21" s="36">
        <v>15000</v>
      </c>
      <c r="I21" s="36">
        <v>15000</v>
      </c>
      <c r="J21" s="39">
        <v>8331.15</v>
      </c>
      <c r="K21" s="42">
        <f t="shared" si="3"/>
        <v>0.86518031275118445</v>
      </c>
      <c r="L21" s="42">
        <f t="shared" si="4"/>
        <v>0.55540999999999996</v>
      </c>
    </row>
    <row r="22" spans="2:12" ht="38.25" x14ac:dyDescent="0.25">
      <c r="B22" s="4"/>
      <c r="C22" s="11"/>
      <c r="D22" s="4">
        <v>663</v>
      </c>
      <c r="E22" s="4"/>
      <c r="F22" s="7" t="s">
        <v>140</v>
      </c>
      <c r="G22" s="36">
        <f>G23</f>
        <v>0</v>
      </c>
      <c r="H22" s="36">
        <f t="shared" ref="H22:J22" si="17">H23</f>
        <v>400</v>
      </c>
      <c r="I22" s="36">
        <f t="shared" si="17"/>
        <v>400</v>
      </c>
      <c r="J22" s="36">
        <f t="shared" si="17"/>
        <v>0</v>
      </c>
      <c r="K22" s="42" t="e">
        <f t="shared" ref="K22:K23" si="18">J22/G22</f>
        <v>#DIV/0!</v>
      </c>
      <c r="L22" s="42">
        <f t="shared" ref="L22:L23" si="19">J22/I22</f>
        <v>0</v>
      </c>
    </row>
    <row r="23" spans="2:12" x14ac:dyDescent="0.25">
      <c r="B23" s="4"/>
      <c r="C23" s="11"/>
      <c r="D23" s="4"/>
      <c r="E23" s="4">
        <v>6632</v>
      </c>
      <c r="F23" s="7" t="s">
        <v>139</v>
      </c>
      <c r="G23" s="39">
        <v>0</v>
      </c>
      <c r="H23" s="36">
        <v>400</v>
      </c>
      <c r="I23" s="36">
        <v>400</v>
      </c>
      <c r="J23" s="39">
        <v>0</v>
      </c>
      <c r="K23" s="42" t="e">
        <f t="shared" si="18"/>
        <v>#DIV/0!</v>
      </c>
      <c r="L23" s="42">
        <f t="shared" si="19"/>
        <v>0</v>
      </c>
    </row>
    <row r="24" spans="2:12" ht="30.75" customHeight="1" x14ac:dyDescent="0.25">
      <c r="B24" s="4"/>
      <c r="C24" s="4">
        <v>67</v>
      </c>
      <c r="D24" s="4"/>
      <c r="E24" s="4"/>
      <c r="F24" s="16" t="s">
        <v>45</v>
      </c>
      <c r="G24" s="36">
        <f t="shared" ref="G24:J24" si="20">G25</f>
        <v>493398.86</v>
      </c>
      <c r="H24" s="36">
        <f t="shared" si="20"/>
        <v>3995895</v>
      </c>
      <c r="I24" s="36">
        <f t="shared" si="20"/>
        <v>3995895</v>
      </c>
      <c r="J24" s="36">
        <f t="shared" si="20"/>
        <v>527536.32000000007</v>
      </c>
      <c r="K24" s="42">
        <f t="shared" si="3"/>
        <v>1.069188364156334</v>
      </c>
      <c r="L24" s="42">
        <f t="shared" si="4"/>
        <v>0.132019565078662</v>
      </c>
    </row>
    <row r="25" spans="2:12" ht="25.5" x14ac:dyDescent="0.25">
      <c r="B25" s="4"/>
      <c r="C25" s="4"/>
      <c r="D25" s="4">
        <v>671</v>
      </c>
      <c r="E25" s="4"/>
      <c r="F25" s="16" t="s">
        <v>44</v>
      </c>
      <c r="G25" s="36">
        <f t="shared" ref="G25" si="21">G26+G27</f>
        <v>493398.86</v>
      </c>
      <c r="H25" s="36">
        <f t="shared" ref="H25:J25" si="22">H26+H27</f>
        <v>3995895</v>
      </c>
      <c r="I25" s="36">
        <f t="shared" ref="I25" si="23">I26+I27</f>
        <v>3995895</v>
      </c>
      <c r="J25" s="36">
        <f t="shared" si="22"/>
        <v>527536.32000000007</v>
      </c>
      <c r="K25" s="42">
        <f t="shared" si="3"/>
        <v>1.069188364156334</v>
      </c>
      <c r="L25" s="42">
        <f t="shared" si="4"/>
        <v>0.132019565078662</v>
      </c>
    </row>
    <row r="26" spans="2:12" ht="25.5" x14ac:dyDescent="0.25">
      <c r="B26" s="4"/>
      <c r="C26" s="4"/>
      <c r="D26" s="4"/>
      <c r="E26" s="4">
        <v>6711</v>
      </c>
      <c r="F26" s="16" t="s">
        <v>46</v>
      </c>
      <c r="G26" s="39">
        <v>374387.39</v>
      </c>
      <c r="H26" s="36">
        <v>995895</v>
      </c>
      <c r="I26" s="36">
        <v>995895</v>
      </c>
      <c r="J26" s="39">
        <v>520886.32</v>
      </c>
      <c r="K26" s="42">
        <f t="shared" si="3"/>
        <v>1.3913030564410835</v>
      </c>
      <c r="L26" s="42">
        <f t="shared" si="4"/>
        <v>0.52303337199202726</v>
      </c>
    </row>
    <row r="27" spans="2:12" ht="25.5" x14ac:dyDescent="0.25">
      <c r="B27" s="4"/>
      <c r="C27" s="4"/>
      <c r="D27" s="4"/>
      <c r="E27" s="4">
        <v>6712</v>
      </c>
      <c r="F27" s="16" t="s">
        <v>47</v>
      </c>
      <c r="G27" s="39">
        <v>119011.47</v>
      </c>
      <c r="H27" s="36">
        <v>3000000</v>
      </c>
      <c r="I27" s="36">
        <v>3000000</v>
      </c>
      <c r="J27" s="39">
        <v>6650</v>
      </c>
      <c r="K27" s="42">
        <f t="shared" si="3"/>
        <v>5.5876967152829887E-2</v>
      </c>
      <c r="L27" s="42">
        <f t="shared" si="4"/>
        <v>2.2166666666666667E-3</v>
      </c>
    </row>
    <row r="28" spans="2:12" ht="18" x14ac:dyDescent="0.25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2:12" ht="36.75" customHeight="1" x14ac:dyDescent="0.25">
      <c r="B29" s="110" t="s">
        <v>6</v>
      </c>
      <c r="C29" s="111"/>
      <c r="D29" s="111"/>
      <c r="E29" s="111"/>
      <c r="F29" s="112"/>
      <c r="G29" s="24" t="str">
        <f>G8</f>
        <v>OSTVARENJE/IZVRŠENJE 
01.01.-30.06.2025.</v>
      </c>
      <c r="H29" s="24" t="str">
        <f t="shared" ref="H29:J29" si="24">H8</f>
        <v>IZVORNI PLAN 2026.</v>
      </c>
      <c r="I29" s="24" t="str">
        <f t="shared" si="24"/>
        <v>TEKUĆI PLAN 2026.</v>
      </c>
      <c r="J29" s="24" t="str">
        <f t="shared" si="24"/>
        <v>OSTVARENJE/IZVRŠENJE 
01.01.-30.06.2026.</v>
      </c>
      <c r="K29" s="24" t="s">
        <v>15</v>
      </c>
      <c r="L29" s="24" t="s">
        <v>35</v>
      </c>
    </row>
    <row r="30" spans="2:12" x14ac:dyDescent="0.25">
      <c r="B30" s="107">
        <v>1</v>
      </c>
      <c r="C30" s="108"/>
      <c r="D30" s="108"/>
      <c r="E30" s="108"/>
      <c r="F30" s="109"/>
      <c r="G30" s="26">
        <v>2</v>
      </c>
      <c r="H30" s="26">
        <v>3</v>
      </c>
      <c r="I30" s="26">
        <v>4</v>
      </c>
      <c r="J30" s="26">
        <v>5</v>
      </c>
      <c r="K30" s="26" t="s">
        <v>26</v>
      </c>
      <c r="L30" s="26" t="s">
        <v>27</v>
      </c>
    </row>
    <row r="31" spans="2:12" x14ac:dyDescent="0.25">
      <c r="B31" s="3"/>
      <c r="C31" s="3"/>
      <c r="D31" s="3"/>
      <c r="E31" s="3"/>
      <c r="F31" s="3" t="s">
        <v>33</v>
      </c>
      <c r="G31" s="38">
        <f>G32+G74</f>
        <v>504869.34</v>
      </c>
      <c r="H31" s="38">
        <f>H32+H74</f>
        <v>4078805</v>
      </c>
      <c r="I31" s="38">
        <f>I32+I74</f>
        <v>4078805</v>
      </c>
      <c r="J31" s="38">
        <f>J32+J74</f>
        <v>529219.5</v>
      </c>
      <c r="K31" s="51">
        <f>J31/G31</f>
        <v>1.0482306174504477</v>
      </c>
      <c r="L31" s="51">
        <f>J31/I31</f>
        <v>0.12974866413079322</v>
      </c>
    </row>
    <row r="32" spans="2:12" x14ac:dyDescent="0.25">
      <c r="B32" s="3">
        <v>3</v>
      </c>
      <c r="C32" s="3"/>
      <c r="D32" s="3"/>
      <c r="E32" s="3"/>
      <c r="F32" s="3" t="s">
        <v>4</v>
      </c>
      <c r="G32" s="38">
        <f>G33+G41+G70</f>
        <v>384519.54000000004</v>
      </c>
      <c r="H32" s="38">
        <f t="shared" ref="H32" si="25">H33+H41+H70</f>
        <v>1067335.98</v>
      </c>
      <c r="I32" s="38">
        <f t="shared" ref="I32" si="26">I33+I41+I70</f>
        <v>1067335.98</v>
      </c>
      <c r="J32" s="38">
        <f>J33+J41+J70</f>
        <v>522209.5</v>
      </c>
      <c r="K32" s="51">
        <f t="shared" ref="K32:K88" si="27">J32/G32</f>
        <v>1.358083128883385</v>
      </c>
      <c r="L32" s="51">
        <f t="shared" ref="L32:L88" si="28">J32/I32</f>
        <v>0.48926440201144539</v>
      </c>
    </row>
    <row r="33" spans="2:12" x14ac:dyDescent="0.25">
      <c r="B33" s="3"/>
      <c r="C33" s="7">
        <v>31</v>
      </c>
      <c r="D33" s="7"/>
      <c r="E33" s="7"/>
      <c r="F33" s="7" t="s">
        <v>5</v>
      </c>
      <c r="G33" s="36">
        <f t="shared" ref="G33" si="29">G34+G37+G39</f>
        <v>324555.11000000004</v>
      </c>
      <c r="H33" s="36">
        <f t="shared" ref="H33:J33" si="30">H34+H37+H39</f>
        <v>727085</v>
      </c>
      <c r="I33" s="36">
        <f t="shared" ref="I33" si="31">I34+I37+I39</f>
        <v>727085</v>
      </c>
      <c r="J33" s="36">
        <f t="shared" si="30"/>
        <v>329837.88</v>
      </c>
      <c r="K33" s="42">
        <f t="shared" si="27"/>
        <v>1.016276958326122</v>
      </c>
      <c r="L33" s="42">
        <f t="shared" si="28"/>
        <v>0.4536441819044541</v>
      </c>
    </row>
    <row r="34" spans="2:12" x14ac:dyDescent="0.25">
      <c r="B34" s="4"/>
      <c r="C34" s="4"/>
      <c r="D34" s="4">
        <v>311</v>
      </c>
      <c r="E34" s="4"/>
      <c r="F34" s="4" t="s">
        <v>22</v>
      </c>
      <c r="G34" s="36">
        <f>G35+G36</f>
        <v>267747.82</v>
      </c>
      <c r="H34" s="36">
        <f t="shared" ref="H34" si="32">H35+H36</f>
        <v>605385</v>
      </c>
      <c r="I34" s="36">
        <f t="shared" ref="I34" si="33">I35+I36</f>
        <v>605385</v>
      </c>
      <c r="J34" s="36">
        <f>J35+J36</f>
        <v>275483.63</v>
      </c>
      <c r="K34" s="42">
        <f t="shared" si="27"/>
        <v>1.0288921493366407</v>
      </c>
      <c r="L34" s="42">
        <f t="shared" si="28"/>
        <v>0.4550552623537088</v>
      </c>
    </row>
    <row r="35" spans="2:12" x14ac:dyDescent="0.25">
      <c r="B35" s="4"/>
      <c r="C35" s="4"/>
      <c r="D35" s="4"/>
      <c r="E35" s="4">
        <v>3111</v>
      </c>
      <c r="F35" s="4" t="s">
        <v>23</v>
      </c>
      <c r="G35" s="39">
        <v>267514.38</v>
      </c>
      <c r="H35" s="36">
        <v>604485</v>
      </c>
      <c r="I35" s="36">
        <v>604485</v>
      </c>
      <c r="J35" s="39">
        <v>275483.63</v>
      </c>
      <c r="K35" s="42">
        <f t="shared" si="27"/>
        <v>1.0297899873644176</v>
      </c>
      <c r="L35" s="42">
        <f t="shared" si="28"/>
        <v>0.45573278079687668</v>
      </c>
    </row>
    <row r="36" spans="2:12" x14ac:dyDescent="0.25">
      <c r="B36" s="4"/>
      <c r="C36" s="4"/>
      <c r="D36" s="4"/>
      <c r="E36" s="4">
        <v>3113</v>
      </c>
      <c r="F36" s="4" t="s">
        <v>131</v>
      </c>
      <c r="G36" s="39">
        <v>233.44</v>
      </c>
      <c r="H36" s="36">
        <v>900</v>
      </c>
      <c r="I36" s="36">
        <v>900</v>
      </c>
      <c r="J36" s="39">
        <v>0</v>
      </c>
      <c r="K36" s="42">
        <f t="shared" ref="K36" si="34">J36/G36</f>
        <v>0</v>
      </c>
      <c r="L36" s="42">
        <f t="shared" ref="L36" si="35">J36/I36</f>
        <v>0</v>
      </c>
    </row>
    <row r="37" spans="2:12" x14ac:dyDescent="0.25">
      <c r="B37" s="4"/>
      <c r="C37" s="4"/>
      <c r="D37" s="4">
        <v>312</v>
      </c>
      <c r="E37" s="4"/>
      <c r="F37" s="4" t="s">
        <v>48</v>
      </c>
      <c r="G37" s="36">
        <f t="shared" ref="G37:J37" si="36">G38</f>
        <v>18103.59</v>
      </c>
      <c r="H37" s="36">
        <f t="shared" si="36"/>
        <v>21955</v>
      </c>
      <c r="I37" s="36">
        <f t="shared" si="36"/>
        <v>21955</v>
      </c>
      <c r="J37" s="36">
        <f t="shared" si="36"/>
        <v>8941.44</v>
      </c>
      <c r="K37" s="42">
        <f t="shared" si="27"/>
        <v>0.49390424772103214</v>
      </c>
      <c r="L37" s="42">
        <f t="shared" si="28"/>
        <v>0.40726212707811432</v>
      </c>
    </row>
    <row r="38" spans="2:12" x14ac:dyDescent="0.25">
      <c r="B38" s="4"/>
      <c r="C38" s="4"/>
      <c r="D38" s="4"/>
      <c r="E38" s="4">
        <v>3121</v>
      </c>
      <c r="F38" s="4" t="s">
        <v>48</v>
      </c>
      <c r="G38" s="39">
        <v>18103.59</v>
      </c>
      <c r="H38" s="36">
        <v>21955</v>
      </c>
      <c r="I38" s="36">
        <v>21955</v>
      </c>
      <c r="J38" s="39">
        <v>8941.44</v>
      </c>
      <c r="K38" s="42">
        <f t="shared" si="27"/>
        <v>0.49390424772103214</v>
      </c>
      <c r="L38" s="42">
        <f t="shared" si="28"/>
        <v>0.40726212707811432</v>
      </c>
    </row>
    <row r="39" spans="2:12" x14ac:dyDescent="0.25">
      <c r="B39" s="4"/>
      <c r="C39" s="4"/>
      <c r="D39" s="4">
        <v>313</v>
      </c>
      <c r="E39" s="4"/>
      <c r="F39" s="4" t="s">
        <v>49</v>
      </c>
      <c r="G39" s="36">
        <f t="shared" ref="G39:J39" si="37">G40</f>
        <v>38703.699999999997</v>
      </c>
      <c r="H39" s="36">
        <f t="shared" si="37"/>
        <v>99745</v>
      </c>
      <c r="I39" s="36">
        <f t="shared" si="37"/>
        <v>99745</v>
      </c>
      <c r="J39" s="36">
        <f t="shared" si="37"/>
        <v>45412.81</v>
      </c>
      <c r="K39" s="42">
        <f t="shared" si="27"/>
        <v>1.1733454424254013</v>
      </c>
      <c r="L39" s="42">
        <f t="shared" si="28"/>
        <v>0.45528908717228933</v>
      </c>
    </row>
    <row r="40" spans="2:12" x14ac:dyDescent="0.25">
      <c r="B40" s="4"/>
      <c r="C40" s="4"/>
      <c r="D40" s="4"/>
      <c r="E40" s="4">
        <v>3132</v>
      </c>
      <c r="F40" s="4" t="s">
        <v>50</v>
      </c>
      <c r="G40" s="39">
        <v>38703.699999999997</v>
      </c>
      <c r="H40" s="36">
        <v>99745</v>
      </c>
      <c r="I40" s="36">
        <v>99745</v>
      </c>
      <c r="J40" s="39">
        <v>45412.81</v>
      </c>
      <c r="K40" s="42">
        <f t="shared" si="27"/>
        <v>1.1733454424254013</v>
      </c>
      <c r="L40" s="42">
        <f t="shared" si="28"/>
        <v>0.45528908717228933</v>
      </c>
    </row>
    <row r="41" spans="2:12" x14ac:dyDescent="0.25">
      <c r="B41" s="4"/>
      <c r="C41" s="4">
        <v>32</v>
      </c>
      <c r="D41" s="5"/>
      <c r="E41" s="5"/>
      <c r="F41" s="4" t="s">
        <v>9</v>
      </c>
      <c r="G41" s="36">
        <f t="shared" ref="G41" si="38">G42+G47+G53+G63</f>
        <v>59573.880000000005</v>
      </c>
      <c r="H41" s="36">
        <f t="shared" ref="H41:J41" si="39">H42+H47+H53+H63</f>
        <v>339450.98</v>
      </c>
      <c r="I41" s="36">
        <f t="shared" ref="I41" si="40">I42+I47+I53+I63</f>
        <v>339450.98</v>
      </c>
      <c r="J41" s="36">
        <f t="shared" si="39"/>
        <v>191956.11000000002</v>
      </c>
      <c r="K41" s="42">
        <f t="shared" si="27"/>
        <v>3.2221522251026791</v>
      </c>
      <c r="L41" s="42">
        <f t="shared" si="28"/>
        <v>0.56548992729377312</v>
      </c>
    </row>
    <row r="42" spans="2:12" x14ac:dyDescent="0.25">
      <c r="B42" s="4"/>
      <c r="C42" s="4"/>
      <c r="D42" s="4">
        <v>321</v>
      </c>
      <c r="E42" s="4"/>
      <c r="F42" s="4" t="s">
        <v>24</v>
      </c>
      <c r="G42" s="36">
        <f t="shared" ref="G42" si="41">G43+G44+G45+G46</f>
        <v>9289.43</v>
      </c>
      <c r="H42" s="36">
        <f t="shared" ref="H42:J42" si="42">H43+H44+H45+H46</f>
        <v>26530</v>
      </c>
      <c r="I42" s="36">
        <f t="shared" ref="I42" si="43">I43+I44+I45+I46</f>
        <v>26530</v>
      </c>
      <c r="J42" s="36">
        <f t="shared" si="42"/>
        <v>8175.08</v>
      </c>
      <c r="K42" s="42">
        <f t="shared" si="27"/>
        <v>0.88004107894671679</v>
      </c>
      <c r="L42" s="42">
        <f t="shared" si="28"/>
        <v>0.3081447418017339</v>
      </c>
    </row>
    <row r="43" spans="2:12" x14ac:dyDescent="0.25">
      <c r="B43" s="4"/>
      <c r="C43" s="11"/>
      <c r="D43" s="4"/>
      <c r="E43" s="4">
        <v>3211</v>
      </c>
      <c r="F43" s="16" t="s">
        <v>25</v>
      </c>
      <c r="G43" s="39">
        <v>1598.39</v>
      </c>
      <c r="H43" s="36">
        <v>6500</v>
      </c>
      <c r="I43" s="36">
        <v>6500</v>
      </c>
      <c r="J43" s="39">
        <v>129.08000000000001</v>
      </c>
      <c r="K43" s="42">
        <f t="shared" si="27"/>
        <v>8.0756260987618789E-2</v>
      </c>
      <c r="L43" s="42">
        <f t="shared" si="28"/>
        <v>1.985846153846154E-2</v>
      </c>
    </row>
    <row r="44" spans="2:12" x14ac:dyDescent="0.25">
      <c r="B44" s="4"/>
      <c r="C44" s="11"/>
      <c r="D44" s="4"/>
      <c r="E44" s="4">
        <v>3212</v>
      </c>
      <c r="F44" s="16" t="s">
        <v>51</v>
      </c>
      <c r="G44" s="39">
        <v>6097.99</v>
      </c>
      <c r="H44" s="36">
        <v>14280</v>
      </c>
      <c r="I44" s="36">
        <v>14280</v>
      </c>
      <c r="J44" s="39">
        <v>5383.76</v>
      </c>
      <c r="K44" s="42">
        <f t="shared" si="27"/>
        <v>0.88287452094870611</v>
      </c>
      <c r="L44" s="42">
        <f t="shared" si="28"/>
        <v>0.37701400560224091</v>
      </c>
    </row>
    <row r="45" spans="2:12" x14ac:dyDescent="0.25">
      <c r="B45" s="4"/>
      <c r="C45" s="11"/>
      <c r="D45" s="4"/>
      <c r="E45" s="4">
        <v>3213</v>
      </c>
      <c r="F45" s="16" t="s">
        <v>52</v>
      </c>
      <c r="G45" s="39">
        <v>1195.55</v>
      </c>
      <c r="H45" s="36">
        <v>5400</v>
      </c>
      <c r="I45" s="36">
        <v>5400</v>
      </c>
      <c r="J45" s="39">
        <v>2662.24</v>
      </c>
      <c r="K45" s="42">
        <f t="shared" si="27"/>
        <v>2.2267910166868803</v>
      </c>
      <c r="L45" s="42">
        <f t="shared" si="28"/>
        <v>0.49300740740740739</v>
      </c>
    </row>
    <row r="46" spans="2:12" x14ac:dyDescent="0.25">
      <c r="B46" s="4"/>
      <c r="C46" s="11"/>
      <c r="D46" s="4"/>
      <c r="E46" s="4">
        <v>3214</v>
      </c>
      <c r="F46" s="16" t="s">
        <v>53</v>
      </c>
      <c r="G46" s="39">
        <v>397.5</v>
      </c>
      <c r="H46" s="36">
        <v>350</v>
      </c>
      <c r="I46" s="36">
        <v>350</v>
      </c>
      <c r="J46" s="39">
        <v>0</v>
      </c>
      <c r="K46" s="42">
        <f t="shared" si="27"/>
        <v>0</v>
      </c>
      <c r="L46" s="42">
        <f t="shared" si="28"/>
        <v>0</v>
      </c>
    </row>
    <row r="47" spans="2:12" x14ac:dyDescent="0.25">
      <c r="B47" s="4"/>
      <c r="C47" s="4"/>
      <c r="D47" s="4">
        <v>322</v>
      </c>
      <c r="E47" s="4"/>
      <c r="F47" s="4" t="s">
        <v>54</v>
      </c>
      <c r="G47" s="36">
        <f>G48+G49+G50+G51+G52</f>
        <v>24012.58</v>
      </c>
      <c r="H47" s="36">
        <f t="shared" ref="H47" si="44">H48+H49+H50+H51+H52</f>
        <v>46055.229999999996</v>
      </c>
      <c r="I47" s="36">
        <f t="shared" ref="I47" si="45">I48+I49+I50+I51+I52</f>
        <v>46055.229999999996</v>
      </c>
      <c r="J47" s="36">
        <f>J48+J49+J50+J51+J52</f>
        <v>39426.269999999997</v>
      </c>
      <c r="K47" s="42">
        <f t="shared" si="27"/>
        <v>1.6419006204247937</v>
      </c>
      <c r="L47" s="42">
        <f t="shared" si="28"/>
        <v>0.85606498979594714</v>
      </c>
    </row>
    <row r="48" spans="2:12" x14ac:dyDescent="0.25">
      <c r="B48" s="4"/>
      <c r="C48" s="11"/>
      <c r="D48" s="4"/>
      <c r="E48" s="4">
        <v>3221</v>
      </c>
      <c r="F48" s="16" t="s">
        <v>55</v>
      </c>
      <c r="G48" s="39">
        <v>3447.45</v>
      </c>
      <c r="H48" s="36">
        <v>16975.23</v>
      </c>
      <c r="I48" s="36">
        <v>16975.23</v>
      </c>
      <c r="J48" s="39">
        <v>8618.49</v>
      </c>
      <c r="K48" s="42">
        <f t="shared" si="27"/>
        <v>2.4999608406213287</v>
      </c>
      <c r="L48" s="42">
        <f t="shared" si="28"/>
        <v>0.50770976298995651</v>
      </c>
    </row>
    <row r="49" spans="2:12" x14ac:dyDescent="0.25">
      <c r="B49" s="4"/>
      <c r="C49" s="11"/>
      <c r="D49" s="4"/>
      <c r="E49" s="4">
        <v>3223</v>
      </c>
      <c r="F49" s="16" t="s">
        <v>56</v>
      </c>
      <c r="G49" s="39">
        <v>19112.669999999998</v>
      </c>
      <c r="H49" s="36">
        <v>26800</v>
      </c>
      <c r="I49" s="36">
        <v>26800</v>
      </c>
      <c r="J49" s="39">
        <v>28430.45</v>
      </c>
      <c r="K49" s="42">
        <f t="shared" si="27"/>
        <v>1.4875184890441788</v>
      </c>
      <c r="L49" s="42">
        <f t="shared" si="28"/>
        <v>1.0608376865671643</v>
      </c>
    </row>
    <row r="50" spans="2:12" x14ac:dyDescent="0.25">
      <c r="B50" s="4"/>
      <c r="C50" s="11"/>
      <c r="D50" s="4"/>
      <c r="E50" s="4">
        <v>3224</v>
      </c>
      <c r="F50" s="16" t="s">
        <v>57</v>
      </c>
      <c r="G50" s="39">
        <v>958.58</v>
      </c>
      <c r="H50" s="36">
        <v>630</v>
      </c>
      <c r="I50" s="36">
        <v>630</v>
      </c>
      <c r="J50" s="39">
        <v>1242.3900000000001</v>
      </c>
      <c r="K50" s="42">
        <f t="shared" si="27"/>
        <v>1.2960733585094619</v>
      </c>
      <c r="L50" s="42">
        <f t="shared" si="28"/>
        <v>1.9720476190476193</v>
      </c>
    </row>
    <row r="51" spans="2:12" x14ac:dyDescent="0.25">
      <c r="B51" s="4"/>
      <c r="C51" s="11"/>
      <c r="D51" s="4"/>
      <c r="E51" s="4">
        <v>3225</v>
      </c>
      <c r="F51" s="16" t="s">
        <v>58</v>
      </c>
      <c r="G51" s="39">
        <v>327.64999999999998</v>
      </c>
      <c r="H51" s="36">
        <v>950</v>
      </c>
      <c r="I51" s="36">
        <v>950</v>
      </c>
      <c r="J51" s="39">
        <v>11.99</v>
      </c>
      <c r="K51" s="42">
        <f t="shared" si="27"/>
        <v>3.659392644590264E-2</v>
      </c>
      <c r="L51" s="42">
        <f t="shared" si="28"/>
        <v>1.2621052631578948E-2</v>
      </c>
    </row>
    <row r="52" spans="2:12" x14ac:dyDescent="0.25">
      <c r="B52" s="4"/>
      <c r="C52" s="11"/>
      <c r="D52" s="5"/>
      <c r="E52" s="4">
        <v>3227</v>
      </c>
      <c r="F52" s="16" t="s">
        <v>59</v>
      </c>
      <c r="G52" s="39">
        <v>166.23</v>
      </c>
      <c r="H52" s="36">
        <v>700</v>
      </c>
      <c r="I52" s="36">
        <v>700</v>
      </c>
      <c r="J52" s="39">
        <v>1122.95</v>
      </c>
      <c r="K52" s="42">
        <f t="shared" si="27"/>
        <v>6.7553991457618965</v>
      </c>
      <c r="L52" s="42">
        <f t="shared" si="28"/>
        <v>1.6042142857142858</v>
      </c>
    </row>
    <row r="53" spans="2:12" x14ac:dyDescent="0.25">
      <c r="B53" s="4"/>
      <c r="C53" s="4"/>
      <c r="D53" s="4">
        <v>323</v>
      </c>
      <c r="E53" s="4"/>
      <c r="F53" s="4" t="s">
        <v>60</v>
      </c>
      <c r="G53" s="36">
        <f>G54+G55+G56+G57+G58+G59+G60+G61+G62</f>
        <v>22858.2</v>
      </c>
      <c r="H53" s="36">
        <f>H54+H55+H56+H57+H58+H59+H60+H61+H62</f>
        <v>259065.75</v>
      </c>
      <c r="I53" s="36">
        <f>I54+I55+I56+I57+I58+I59+I60+I61+I62</f>
        <v>259065.75</v>
      </c>
      <c r="J53" s="36">
        <f>J54+J55+J56+J57+J58+J59+J60+J61+J62</f>
        <v>140939.91</v>
      </c>
      <c r="K53" s="42">
        <f t="shared" si="27"/>
        <v>6.1658358925899677</v>
      </c>
      <c r="L53" s="42">
        <f t="shared" si="28"/>
        <v>0.54403142831501272</v>
      </c>
    </row>
    <row r="54" spans="2:12" x14ac:dyDescent="0.25">
      <c r="B54" s="4"/>
      <c r="C54" s="11"/>
      <c r="D54" s="4"/>
      <c r="E54" s="4">
        <v>3231</v>
      </c>
      <c r="F54" s="16" t="s">
        <v>61</v>
      </c>
      <c r="G54" s="39">
        <v>2450.31</v>
      </c>
      <c r="H54" s="36">
        <v>4400</v>
      </c>
      <c r="I54" s="36">
        <v>4400</v>
      </c>
      <c r="J54" s="39">
        <v>2088.2399999999998</v>
      </c>
      <c r="K54" s="42">
        <f t="shared" si="27"/>
        <v>0.85223502332357937</v>
      </c>
      <c r="L54" s="42">
        <f t="shared" si="28"/>
        <v>0.47459999999999997</v>
      </c>
    </row>
    <row r="55" spans="2:12" x14ac:dyDescent="0.25">
      <c r="B55" s="4"/>
      <c r="C55" s="11"/>
      <c r="D55" s="4"/>
      <c r="E55" s="4">
        <v>3232</v>
      </c>
      <c r="F55" s="16" t="s">
        <v>62</v>
      </c>
      <c r="G55" s="39">
        <v>2330.21</v>
      </c>
      <c r="H55" s="36">
        <v>6790</v>
      </c>
      <c r="I55" s="36">
        <v>6790</v>
      </c>
      <c r="J55" s="39">
        <v>3834.78</v>
      </c>
      <c r="K55" s="42">
        <f t="shared" si="27"/>
        <v>1.6456800030898504</v>
      </c>
      <c r="L55" s="42">
        <f t="shared" si="28"/>
        <v>0.56476877761413846</v>
      </c>
    </row>
    <row r="56" spans="2:12" x14ac:dyDescent="0.25">
      <c r="B56" s="4"/>
      <c r="C56" s="11"/>
      <c r="D56" s="4"/>
      <c r="E56" s="4">
        <v>3233</v>
      </c>
      <c r="F56" s="16" t="s">
        <v>63</v>
      </c>
      <c r="G56" s="39">
        <v>497.7</v>
      </c>
      <c r="H56" s="36">
        <v>250</v>
      </c>
      <c r="I56" s="36">
        <v>250</v>
      </c>
      <c r="J56" s="39">
        <v>746.55</v>
      </c>
      <c r="K56" s="42">
        <f t="shared" si="27"/>
        <v>1.5</v>
      </c>
      <c r="L56" s="42">
        <f t="shared" si="28"/>
        <v>2.9861999999999997</v>
      </c>
    </row>
    <row r="57" spans="2:12" x14ac:dyDescent="0.25">
      <c r="B57" s="4"/>
      <c r="C57" s="11"/>
      <c r="D57" s="4"/>
      <c r="E57" s="4">
        <v>3234</v>
      </c>
      <c r="F57" s="16" t="s">
        <v>64</v>
      </c>
      <c r="G57" s="39">
        <v>4763.6499999999996</v>
      </c>
      <c r="H57" s="36">
        <v>8530</v>
      </c>
      <c r="I57" s="36">
        <v>8530</v>
      </c>
      <c r="J57" s="39">
        <v>14640.71</v>
      </c>
      <c r="K57" s="42">
        <f t="shared" si="27"/>
        <v>3.0734226905839011</v>
      </c>
      <c r="L57" s="42">
        <f t="shared" si="28"/>
        <v>1.7163786635404454</v>
      </c>
    </row>
    <row r="58" spans="2:12" x14ac:dyDescent="0.25">
      <c r="B58" s="4"/>
      <c r="C58" s="11"/>
      <c r="D58" s="5"/>
      <c r="E58" s="4">
        <v>3235</v>
      </c>
      <c r="F58" s="16" t="s">
        <v>65</v>
      </c>
      <c r="G58" s="39">
        <v>597.24</v>
      </c>
      <c r="H58" s="36">
        <v>1195</v>
      </c>
      <c r="I58" s="36">
        <v>1195</v>
      </c>
      <c r="J58" s="39">
        <v>37386.11</v>
      </c>
      <c r="K58" s="42">
        <f t="shared" si="27"/>
        <v>62.598134753198046</v>
      </c>
      <c r="L58" s="42">
        <f t="shared" si="28"/>
        <v>31.285447698744772</v>
      </c>
    </row>
    <row r="59" spans="2:12" x14ac:dyDescent="0.25">
      <c r="B59" s="4"/>
      <c r="C59" s="11"/>
      <c r="D59" s="4"/>
      <c r="E59" s="4">
        <v>3236</v>
      </c>
      <c r="F59" s="16" t="s">
        <v>66</v>
      </c>
      <c r="G59" s="39">
        <v>398.49</v>
      </c>
      <c r="H59" s="36">
        <v>2100</v>
      </c>
      <c r="I59" s="36">
        <v>2100</v>
      </c>
      <c r="J59" s="39">
        <v>0</v>
      </c>
      <c r="K59" s="42">
        <f t="shared" si="27"/>
        <v>0</v>
      </c>
      <c r="L59" s="42">
        <f t="shared" si="28"/>
        <v>0</v>
      </c>
    </row>
    <row r="60" spans="2:12" x14ac:dyDescent="0.25">
      <c r="B60" s="4"/>
      <c r="C60" s="11"/>
      <c r="D60" s="4"/>
      <c r="E60" s="4">
        <v>3237</v>
      </c>
      <c r="F60" s="16" t="s">
        <v>127</v>
      </c>
      <c r="G60" s="39">
        <v>0</v>
      </c>
      <c r="H60" s="36">
        <v>0</v>
      </c>
      <c r="I60" s="36">
        <v>0</v>
      </c>
      <c r="J60" s="39">
        <v>13967.67</v>
      </c>
      <c r="K60" s="42" t="e">
        <f t="shared" si="27"/>
        <v>#DIV/0!</v>
      </c>
      <c r="L60" s="42" t="e">
        <f t="shared" si="28"/>
        <v>#DIV/0!</v>
      </c>
    </row>
    <row r="61" spans="2:12" x14ac:dyDescent="0.25">
      <c r="B61" s="4"/>
      <c r="C61" s="11"/>
      <c r="D61" s="5"/>
      <c r="E61" s="4">
        <v>3238</v>
      </c>
      <c r="F61" s="16" t="s">
        <v>67</v>
      </c>
      <c r="G61" s="39">
        <v>10781.61</v>
      </c>
      <c r="H61" s="36">
        <v>16200</v>
      </c>
      <c r="I61" s="36">
        <v>16200</v>
      </c>
      <c r="J61" s="39">
        <v>12179.64</v>
      </c>
      <c r="K61" s="42">
        <f t="shared" si="27"/>
        <v>1.1296680180418321</v>
      </c>
      <c r="L61" s="42">
        <f t="shared" si="28"/>
        <v>0.75182962962962963</v>
      </c>
    </row>
    <row r="62" spans="2:12" x14ac:dyDescent="0.25">
      <c r="B62" s="4"/>
      <c r="C62" s="11"/>
      <c r="D62" s="5"/>
      <c r="E62" s="4">
        <v>3239</v>
      </c>
      <c r="F62" s="16" t="s">
        <v>68</v>
      </c>
      <c r="G62" s="39">
        <v>1038.99</v>
      </c>
      <c r="H62" s="36">
        <v>219600.75</v>
      </c>
      <c r="I62" s="36">
        <v>219600.75</v>
      </c>
      <c r="J62" s="39">
        <v>56096.21</v>
      </c>
      <c r="K62" s="42">
        <f t="shared" si="27"/>
        <v>53.991097123167691</v>
      </c>
      <c r="L62" s="42">
        <f t="shared" si="28"/>
        <v>0.25544634979616415</v>
      </c>
    </row>
    <row r="63" spans="2:12" x14ac:dyDescent="0.25">
      <c r="B63" s="4"/>
      <c r="C63" s="4"/>
      <c r="D63" s="4">
        <v>329</v>
      </c>
      <c r="E63" s="4"/>
      <c r="F63" s="4" t="s">
        <v>69</v>
      </c>
      <c r="G63" s="36">
        <f t="shared" ref="G63" si="46">G64+G65+G66+G68+G69</f>
        <v>3413.6700000000005</v>
      </c>
      <c r="H63" s="36">
        <f>H64+H65+H66+H68+H69+H67</f>
        <v>7800</v>
      </c>
      <c r="I63" s="36">
        <f>I64+I65+I66+I68+I69+I67</f>
        <v>7800</v>
      </c>
      <c r="J63" s="36">
        <f t="shared" ref="J63" si="47">J64+J65+J66+J68+J69</f>
        <v>3414.85</v>
      </c>
      <c r="K63" s="42">
        <f t="shared" si="27"/>
        <v>1.0003456690306911</v>
      </c>
      <c r="L63" s="42">
        <f t="shared" si="28"/>
        <v>0.43780128205128205</v>
      </c>
    </row>
    <row r="64" spans="2:12" x14ac:dyDescent="0.25">
      <c r="B64" s="4"/>
      <c r="C64" s="11"/>
      <c r="D64" s="4"/>
      <c r="E64" s="4">
        <v>3291</v>
      </c>
      <c r="F64" s="16" t="s">
        <v>70</v>
      </c>
      <c r="G64" s="39">
        <v>348.1</v>
      </c>
      <c r="H64" s="36">
        <v>1050</v>
      </c>
      <c r="I64" s="36">
        <v>1050</v>
      </c>
      <c r="J64" s="39">
        <v>322.7</v>
      </c>
      <c r="K64" s="42">
        <f t="shared" si="27"/>
        <v>0.92703246193622513</v>
      </c>
      <c r="L64" s="42">
        <f t="shared" si="28"/>
        <v>0.30733333333333335</v>
      </c>
    </row>
    <row r="65" spans="2:12" x14ac:dyDescent="0.25">
      <c r="B65" s="4"/>
      <c r="C65" s="11"/>
      <c r="D65" s="4"/>
      <c r="E65" s="4">
        <v>3292</v>
      </c>
      <c r="F65" s="16" t="s">
        <v>71</v>
      </c>
      <c r="G65" s="39">
        <v>970.74</v>
      </c>
      <c r="H65" s="36">
        <v>1320</v>
      </c>
      <c r="I65" s="36">
        <v>1320</v>
      </c>
      <c r="J65" s="39">
        <v>957.1</v>
      </c>
      <c r="K65" s="42">
        <f t="shared" si="27"/>
        <v>0.98594886375342528</v>
      </c>
      <c r="L65" s="42">
        <f t="shared" si="28"/>
        <v>0.7250757575757576</v>
      </c>
    </row>
    <row r="66" spans="2:12" x14ac:dyDescent="0.25">
      <c r="B66" s="4"/>
      <c r="C66" s="11"/>
      <c r="D66" s="4"/>
      <c r="E66" s="4">
        <v>3293</v>
      </c>
      <c r="F66" s="7" t="s">
        <v>73</v>
      </c>
      <c r="G66" s="39">
        <v>428.66</v>
      </c>
      <c r="H66" s="36">
        <v>1600</v>
      </c>
      <c r="I66" s="36">
        <v>1600</v>
      </c>
      <c r="J66" s="39">
        <v>447.95</v>
      </c>
      <c r="K66" s="42">
        <f t="shared" si="27"/>
        <v>1.0450006998553631</v>
      </c>
      <c r="L66" s="42">
        <f t="shared" si="28"/>
        <v>0.27996874999999999</v>
      </c>
    </row>
    <row r="67" spans="2:12" x14ac:dyDescent="0.25">
      <c r="B67" s="4"/>
      <c r="C67" s="11"/>
      <c r="D67" s="4"/>
      <c r="E67" s="4">
        <v>3294</v>
      </c>
      <c r="F67" s="7" t="s">
        <v>144</v>
      </c>
      <c r="G67" s="39">
        <v>0</v>
      </c>
      <c r="H67" s="36">
        <v>30</v>
      </c>
      <c r="I67" s="36">
        <v>30</v>
      </c>
      <c r="J67" s="39">
        <v>0</v>
      </c>
      <c r="K67" s="42" t="e">
        <f t="shared" ref="K67" si="48">J67/G67</f>
        <v>#DIV/0!</v>
      </c>
      <c r="L67" s="42">
        <f t="shared" ref="L67" si="49">J67/I67</f>
        <v>0</v>
      </c>
    </row>
    <row r="68" spans="2:12" x14ac:dyDescent="0.25">
      <c r="B68" s="4"/>
      <c r="C68" s="11"/>
      <c r="D68" s="4"/>
      <c r="E68" s="4">
        <v>3295</v>
      </c>
      <c r="F68" s="16" t="s">
        <v>72</v>
      </c>
      <c r="G68" s="39">
        <v>1331.81</v>
      </c>
      <c r="H68" s="36">
        <v>2800</v>
      </c>
      <c r="I68" s="36">
        <v>2800</v>
      </c>
      <c r="J68" s="39">
        <v>1435.16</v>
      </c>
      <c r="K68" s="42">
        <f t="shared" si="27"/>
        <v>1.0776011593245283</v>
      </c>
      <c r="L68" s="42">
        <f t="shared" si="28"/>
        <v>0.51255714285714293</v>
      </c>
    </row>
    <row r="69" spans="2:12" x14ac:dyDescent="0.25">
      <c r="B69" s="4"/>
      <c r="C69" s="11"/>
      <c r="D69" s="5"/>
      <c r="E69" s="4">
        <v>3299</v>
      </c>
      <c r="F69" s="16" t="s">
        <v>74</v>
      </c>
      <c r="G69" s="39">
        <v>334.36</v>
      </c>
      <c r="H69" s="36">
        <v>1000</v>
      </c>
      <c r="I69" s="36">
        <v>1000</v>
      </c>
      <c r="J69" s="39">
        <v>251.94</v>
      </c>
      <c r="K69" s="42">
        <f t="shared" si="27"/>
        <v>0.75349922239502332</v>
      </c>
      <c r="L69" s="42">
        <f t="shared" si="28"/>
        <v>0.25194</v>
      </c>
    </row>
    <row r="70" spans="2:12" x14ac:dyDescent="0.25">
      <c r="B70" s="4"/>
      <c r="C70" s="4">
        <v>34</v>
      </c>
      <c r="D70" s="5"/>
      <c r="E70" s="5"/>
      <c r="F70" s="4" t="s">
        <v>75</v>
      </c>
      <c r="G70" s="36">
        <f t="shared" ref="G70:J70" si="50">G71</f>
        <v>390.55</v>
      </c>
      <c r="H70" s="36">
        <f t="shared" si="50"/>
        <v>800</v>
      </c>
      <c r="I70" s="36">
        <f t="shared" si="50"/>
        <v>800</v>
      </c>
      <c r="J70" s="36">
        <f t="shared" si="50"/>
        <v>415.51</v>
      </c>
      <c r="K70" s="42">
        <f t="shared" si="27"/>
        <v>1.0639098706951735</v>
      </c>
      <c r="L70" s="42">
        <f t="shared" si="28"/>
        <v>0.5193875</v>
      </c>
    </row>
    <row r="71" spans="2:12" x14ac:dyDescent="0.25">
      <c r="B71" s="4"/>
      <c r="C71" s="4"/>
      <c r="D71" s="4">
        <v>343</v>
      </c>
      <c r="E71" s="4"/>
      <c r="F71" s="4" t="s">
        <v>76</v>
      </c>
      <c r="G71" s="36">
        <f t="shared" ref="G71" si="51">G72+G73</f>
        <v>390.55</v>
      </c>
      <c r="H71" s="36">
        <f t="shared" ref="H71:J71" si="52">H72+H73</f>
        <v>800</v>
      </c>
      <c r="I71" s="36">
        <f t="shared" ref="I71" si="53">I72+I73</f>
        <v>800</v>
      </c>
      <c r="J71" s="36">
        <f t="shared" si="52"/>
        <v>415.51</v>
      </c>
      <c r="K71" s="42">
        <f t="shared" si="27"/>
        <v>1.0639098706951735</v>
      </c>
      <c r="L71" s="42">
        <f t="shared" si="28"/>
        <v>0.5193875</v>
      </c>
    </row>
    <row r="72" spans="2:12" x14ac:dyDescent="0.25">
      <c r="B72" s="4"/>
      <c r="C72" s="11"/>
      <c r="D72" s="4"/>
      <c r="E72" s="4">
        <v>3431</v>
      </c>
      <c r="F72" s="16" t="s">
        <v>77</v>
      </c>
      <c r="G72" s="39">
        <v>390.55</v>
      </c>
      <c r="H72" s="36">
        <v>800</v>
      </c>
      <c r="I72" s="36">
        <v>800</v>
      </c>
      <c r="J72" s="39">
        <v>415.51</v>
      </c>
      <c r="K72" s="42">
        <f t="shared" si="27"/>
        <v>1.0639098706951735</v>
      </c>
      <c r="L72" s="42">
        <f t="shared" si="28"/>
        <v>0.5193875</v>
      </c>
    </row>
    <row r="73" spans="2:12" hidden="1" x14ac:dyDescent="0.25">
      <c r="B73" s="4"/>
      <c r="C73" s="11"/>
      <c r="D73" s="4"/>
      <c r="E73" s="4">
        <v>3433</v>
      </c>
      <c r="F73" s="16" t="s">
        <v>78</v>
      </c>
      <c r="G73" s="39">
        <v>0</v>
      </c>
      <c r="H73" s="36">
        <v>0</v>
      </c>
      <c r="I73" s="36">
        <v>0</v>
      </c>
      <c r="J73" s="39">
        <v>0</v>
      </c>
      <c r="K73" s="42" t="e">
        <f t="shared" si="27"/>
        <v>#DIV/0!</v>
      </c>
      <c r="L73" s="42" t="e">
        <f t="shared" si="28"/>
        <v>#DIV/0!</v>
      </c>
    </row>
    <row r="74" spans="2:12" x14ac:dyDescent="0.25">
      <c r="B74" s="6">
        <v>4</v>
      </c>
      <c r="C74" s="6"/>
      <c r="D74" s="6"/>
      <c r="E74" s="6"/>
      <c r="F74" s="9" t="s">
        <v>79</v>
      </c>
      <c r="G74" s="38">
        <f>G75+G78+G86</f>
        <v>120349.8</v>
      </c>
      <c r="H74" s="38">
        <f t="shared" ref="H74:J74" si="54">H75+H78+H86</f>
        <v>3011469.02</v>
      </c>
      <c r="I74" s="38">
        <f t="shared" si="54"/>
        <v>3011469.02</v>
      </c>
      <c r="J74" s="38">
        <f t="shared" si="54"/>
        <v>7010</v>
      </c>
      <c r="K74" s="51">
        <f t="shared" si="27"/>
        <v>5.8246877020152917E-2</v>
      </c>
      <c r="L74" s="51">
        <f t="shared" si="28"/>
        <v>2.3277675956301222E-3</v>
      </c>
    </row>
    <row r="75" spans="2:12" x14ac:dyDescent="0.25">
      <c r="B75" s="7"/>
      <c r="C75" s="7">
        <v>41</v>
      </c>
      <c r="D75" s="7"/>
      <c r="E75" s="7"/>
      <c r="F75" s="10" t="s">
        <v>143</v>
      </c>
      <c r="G75" s="36">
        <f>G76</f>
        <v>0</v>
      </c>
      <c r="H75" s="36">
        <f t="shared" ref="H75:J76" si="55">H76</f>
        <v>750</v>
      </c>
      <c r="I75" s="36">
        <f t="shared" si="55"/>
        <v>750</v>
      </c>
      <c r="J75" s="36">
        <f t="shared" si="55"/>
        <v>0</v>
      </c>
      <c r="K75" s="42" t="e">
        <f t="shared" ref="K75:K77" si="56">J75/G75</f>
        <v>#DIV/0!</v>
      </c>
      <c r="L75" s="42">
        <f t="shared" ref="L75:L77" si="57">J75/I75</f>
        <v>0</v>
      </c>
    </row>
    <row r="76" spans="2:12" x14ac:dyDescent="0.25">
      <c r="B76" s="7"/>
      <c r="C76" s="7"/>
      <c r="D76" s="4">
        <v>412</v>
      </c>
      <c r="E76" s="4"/>
      <c r="F76" s="4" t="s">
        <v>142</v>
      </c>
      <c r="G76" s="36">
        <f>G77</f>
        <v>0</v>
      </c>
      <c r="H76" s="36">
        <f t="shared" si="55"/>
        <v>750</v>
      </c>
      <c r="I76" s="36">
        <f t="shared" si="55"/>
        <v>750</v>
      </c>
      <c r="J76" s="36">
        <f t="shared" si="55"/>
        <v>0</v>
      </c>
      <c r="K76" s="42" t="e">
        <f t="shared" si="56"/>
        <v>#DIV/0!</v>
      </c>
      <c r="L76" s="42">
        <f t="shared" si="57"/>
        <v>0</v>
      </c>
    </row>
    <row r="77" spans="2:12" x14ac:dyDescent="0.25">
      <c r="B77" s="7"/>
      <c r="C77" s="7"/>
      <c r="D77" s="4"/>
      <c r="E77" s="4">
        <v>4123</v>
      </c>
      <c r="F77" s="4" t="s">
        <v>141</v>
      </c>
      <c r="G77" s="39">
        <v>0</v>
      </c>
      <c r="H77" s="36">
        <v>750</v>
      </c>
      <c r="I77" s="36">
        <v>750</v>
      </c>
      <c r="J77" s="39">
        <v>0</v>
      </c>
      <c r="K77" s="42" t="e">
        <f t="shared" si="56"/>
        <v>#DIV/0!</v>
      </c>
      <c r="L77" s="42">
        <f t="shared" si="57"/>
        <v>0</v>
      </c>
    </row>
    <row r="78" spans="2:12" x14ac:dyDescent="0.25">
      <c r="B78" s="7"/>
      <c r="C78" s="7">
        <v>42</v>
      </c>
      <c r="D78" s="7"/>
      <c r="E78" s="7"/>
      <c r="F78" s="10" t="s">
        <v>79</v>
      </c>
      <c r="G78" s="36">
        <f t="shared" ref="G78" si="58">G79+G84</f>
        <v>4722.4799999999996</v>
      </c>
      <c r="H78" s="36">
        <f>H79+H84</f>
        <v>15250</v>
      </c>
      <c r="I78" s="36">
        <f>I79+I84</f>
        <v>15250</v>
      </c>
      <c r="J78" s="36">
        <f t="shared" ref="J78" si="59">J79+J84</f>
        <v>360</v>
      </c>
      <c r="K78" s="42">
        <f t="shared" si="27"/>
        <v>7.6231132794633338E-2</v>
      </c>
      <c r="L78" s="42">
        <f t="shared" si="28"/>
        <v>2.360655737704918E-2</v>
      </c>
    </row>
    <row r="79" spans="2:12" x14ac:dyDescent="0.25">
      <c r="B79" s="7"/>
      <c r="C79" s="7"/>
      <c r="D79" s="4">
        <v>422</v>
      </c>
      <c r="E79" s="4"/>
      <c r="F79" s="4" t="s">
        <v>80</v>
      </c>
      <c r="G79" s="36">
        <f>G80+G81+G82+G83</f>
        <v>4722.4799999999996</v>
      </c>
      <c r="H79" s="36">
        <f t="shared" ref="H79" si="60">H80+H81+H82+H83</f>
        <v>14700</v>
      </c>
      <c r="I79" s="36">
        <f t="shared" ref="I79" si="61">I80+I81+I82+I83</f>
        <v>14700</v>
      </c>
      <c r="J79" s="36">
        <f>J80+J81+J82+J83</f>
        <v>360</v>
      </c>
      <c r="K79" s="42">
        <f t="shared" si="27"/>
        <v>7.6231132794633338E-2</v>
      </c>
      <c r="L79" s="42">
        <f t="shared" si="28"/>
        <v>2.4489795918367346E-2</v>
      </c>
    </row>
    <row r="80" spans="2:12" x14ac:dyDescent="0.25">
      <c r="B80" s="7"/>
      <c r="C80" s="7"/>
      <c r="D80" s="4"/>
      <c r="E80" s="4">
        <v>4221</v>
      </c>
      <c r="F80" s="4" t="s">
        <v>81</v>
      </c>
      <c r="G80" s="39">
        <v>2839.08</v>
      </c>
      <c r="H80" s="36">
        <v>14000</v>
      </c>
      <c r="I80" s="36">
        <v>14000</v>
      </c>
      <c r="J80" s="39">
        <v>0</v>
      </c>
      <c r="K80" s="42">
        <f t="shared" si="27"/>
        <v>0</v>
      </c>
      <c r="L80" s="42">
        <f t="shared" si="28"/>
        <v>0</v>
      </c>
    </row>
    <row r="81" spans="2:12" x14ac:dyDescent="0.25">
      <c r="B81" s="7"/>
      <c r="C81" s="7"/>
      <c r="D81" s="4"/>
      <c r="E81" s="4">
        <v>4222</v>
      </c>
      <c r="F81" s="4" t="s">
        <v>128</v>
      </c>
      <c r="G81" s="39">
        <v>1129.95</v>
      </c>
      <c r="H81" s="36">
        <v>0</v>
      </c>
      <c r="I81" s="36">
        <v>0</v>
      </c>
      <c r="J81" s="39">
        <v>0</v>
      </c>
      <c r="K81" s="42">
        <f t="shared" ref="K81" si="62">J81/G81</f>
        <v>0</v>
      </c>
      <c r="L81" s="42" t="e">
        <f t="shared" ref="L81" si="63">J81/I81</f>
        <v>#DIV/0!</v>
      </c>
    </row>
    <row r="82" spans="2:12" x14ac:dyDescent="0.25">
      <c r="B82" s="7"/>
      <c r="C82" s="7"/>
      <c r="D82" s="4"/>
      <c r="E82" s="4">
        <v>4225</v>
      </c>
      <c r="F82" s="4" t="s">
        <v>132</v>
      </c>
      <c r="G82" s="39">
        <v>753.45</v>
      </c>
      <c r="H82" s="36">
        <v>700</v>
      </c>
      <c r="I82" s="36">
        <v>700</v>
      </c>
      <c r="J82" s="39">
        <v>0</v>
      </c>
      <c r="K82" s="42"/>
      <c r="L82" s="42"/>
    </row>
    <row r="83" spans="2:12" x14ac:dyDescent="0.25">
      <c r="B83" s="7"/>
      <c r="C83" s="7"/>
      <c r="D83" s="4"/>
      <c r="E83" s="4">
        <v>4227</v>
      </c>
      <c r="F83" s="4" t="s">
        <v>82</v>
      </c>
      <c r="G83" s="39">
        <v>0</v>
      </c>
      <c r="H83" s="36">
        <v>0</v>
      </c>
      <c r="I83" s="36">
        <v>0</v>
      </c>
      <c r="J83" s="39">
        <v>360</v>
      </c>
      <c r="K83" s="42" t="e">
        <f t="shared" si="27"/>
        <v>#DIV/0!</v>
      </c>
      <c r="L83" s="42" t="e">
        <f t="shared" si="28"/>
        <v>#DIV/0!</v>
      </c>
    </row>
    <row r="84" spans="2:12" ht="25.5" x14ac:dyDescent="0.25">
      <c r="B84" s="7"/>
      <c r="C84" s="7"/>
      <c r="D84" s="4">
        <v>424</v>
      </c>
      <c r="E84" s="4"/>
      <c r="F84" s="7" t="s">
        <v>83</v>
      </c>
      <c r="G84" s="36">
        <f t="shared" ref="G84:J84" si="64">G85</f>
        <v>0</v>
      </c>
      <c r="H84" s="36">
        <f t="shared" si="64"/>
        <v>550</v>
      </c>
      <c r="I84" s="36">
        <f t="shared" si="64"/>
        <v>550</v>
      </c>
      <c r="J84" s="36">
        <f t="shared" si="64"/>
        <v>0</v>
      </c>
      <c r="K84" s="42" t="e">
        <f t="shared" si="27"/>
        <v>#DIV/0!</v>
      </c>
      <c r="L84" s="42">
        <f t="shared" si="28"/>
        <v>0</v>
      </c>
    </row>
    <row r="85" spans="2:12" x14ac:dyDescent="0.25">
      <c r="B85" s="7"/>
      <c r="C85" s="7"/>
      <c r="D85" s="4"/>
      <c r="E85" s="4">
        <v>4241</v>
      </c>
      <c r="F85" s="4" t="s">
        <v>84</v>
      </c>
      <c r="G85" s="39">
        <v>0</v>
      </c>
      <c r="H85" s="36">
        <v>550</v>
      </c>
      <c r="I85" s="36">
        <v>550</v>
      </c>
      <c r="J85" s="39">
        <v>0</v>
      </c>
      <c r="K85" s="42" t="e">
        <f t="shared" si="27"/>
        <v>#DIV/0!</v>
      </c>
      <c r="L85" s="42">
        <f t="shared" si="28"/>
        <v>0</v>
      </c>
    </row>
    <row r="86" spans="2:12" ht="25.5" x14ac:dyDescent="0.25">
      <c r="B86" s="7"/>
      <c r="C86" s="7">
        <v>45</v>
      </c>
      <c r="D86" s="7"/>
      <c r="E86" s="7"/>
      <c r="F86" s="10" t="s">
        <v>85</v>
      </c>
      <c r="G86" s="36">
        <f t="shared" ref="G86" si="65">G87+G90</f>
        <v>115627.32</v>
      </c>
      <c r="H86" s="36">
        <f t="shared" ref="H86" si="66">H87+H90</f>
        <v>2995469.02</v>
      </c>
      <c r="I86" s="36">
        <f t="shared" ref="I86" si="67">I87+I90</f>
        <v>2995469.02</v>
      </c>
      <c r="J86" s="36">
        <f t="shared" ref="J86" si="68">J87+J90</f>
        <v>6650</v>
      </c>
      <c r="K86" s="42">
        <f t="shared" si="27"/>
        <v>5.7512359535791362E-2</v>
      </c>
      <c r="L86" s="42">
        <f t="shared" si="28"/>
        <v>2.2200196215015435E-3</v>
      </c>
    </row>
    <row r="87" spans="2:12" x14ac:dyDescent="0.25">
      <c r="B87" s="7"/>
      <c r="C87" s="7"/>
      <c r="D87" s="4">
        <v>451</v>
      </c>
      <c r="E87" s="4"/>
      <c r="F87" s="4" t="s">
        <v>86</v>
      </c>
      <c r="G87" s="36">
        <f t="shared" ref="G87" si="69">G88+G89</f>
        <v>115627.32</v>
      </c>
      <c r="H87" s="36">
        <f t="shared" ref="H87" si="70">H88+H89</f>
        <v>2995469.02</v>
      </c>
      <c r="I87" s="36">
        <f t="shared" ref="I87" si="71">I88+I89</f>
        <v>2995469.02</v>
      </c>
      <c r="J87" s="36">
        <f t="shared" ref="J87" si="72">J88+J89</f>
        <v>6650</v>
      </c>
      <c r="K87" s="42">
        <f t="shared" si="27"/>
        <v>5.7512359535791362E-2</v>
      </c>
      <c r="L87" s="42">
        <f t="shared" si="28"/>
        <v>2.2200196215015435E-3</v>
      </c>
    </row>
    <row r="88" spans="2:12" x14ac:dyDescent="0.25">
      <c r="B88" s="7"/>
      <c r="C88" s="7"/>
      <c r="D88" s="4"/>
      <c r="E88" s="4">
        <v>4511</v>
      </c>
      <c r="F88" s="4" t="s">
        <v>86</v>
      </c>
      <c r="G88" s="39">
        <v>115627.32</v>
      </c>
      <c r="H88" s="36">
        <v>2995469.02</v>
      </c>
      <c r="I88" s="36">
        <v>2995469.02</v>
      </c>
      <c r="J88" s="39">
        <v>6650</v>
      </c>
      <c r="K88" s="42">
        <f t="shared" si="27"/>
        <v>5.7512359535791362E-2</v>
      </c>
      <c r="L88" s="42">
        <f t="shared" si="28"/>
        <v>2.2200196215015435E-3</v>
      </c>
    </row>
    <row r="91" spans="2:12" ht="15" customHeight="1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12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2" ht="4.5" customHeight="1" x14ac:dyDescent="0.25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</sheetData>
  <mergeCells count="12">
    <mergeCell ref="B1:L1"/>
    <mergeCell ref="B2:L2"/>
    <mergeCell ref="B4:L4"/>
    <mergeCell ref="B6:L6"/>
    <mergeCell ref="B30:F30"/>
    <mergeCell ref="B9:F9"/>
    <mergeCell ref="B29:F29"/>
    <mergeCell ref="B8:F8"/>
    <mergeCell ref="B7:L7"/>
    <mergeCell ref="B5:L5"/>
    <mergeCell ref="B28:L28"/>
    <mergeCell ref="B3:L3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8"/>
  <sheetViews>
    <sheetView workbookViewId="0">
      <pane xSplit="3" topLeftCell="D1" activePane="topRight" state="frozen"/>
      <selection pane="topRight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98" t="s">
        <v>29</v>
      </c>
      <c r="C2" s="98"/>
      <c r="D2" s="98"/>
      <c r="E2" s="98"/>
      <c r="F2" s="98"/>
      <c r="G2" s="98"/>
      <c r="H2" s="98"/>
    </row>
    <row r="3" spans="2:8" ht="18" x14ac:dyDescent="0.25">
      <c r="B3" s="33"/>
      <c r="C3" s="33"/>
      <c r="D3" s="33"/>
      <c r="E3" s="33"/>
      <c r="F3" s="34"/>
      <c r="G3" s="34"/>
      <c r="H3" s="34"/>
    </row>
    <row r="4" spans="2:8" ht="33.75" customHeight="1" x14ac:dyDescent="0.25">
      <c r="B4" s="81" t="s">
        <v>6</v>
      </c>
      <c r="C4" s="82" t="s">
        <v>120</v>
      </c>
      <c r="D4" s="82" t="s">
        <v>136</v>
      </c>
      <c r="E4" s="82" t="s">
        <v>137</v>
      </c>
      <c r="F4" s="82" t="s">
        <v>135</v>
      </c>
      <c r="G4" s="24" t="s">
        <v>15</v>
      </c>
      <c r="H4" s="24" t="s">
        <v>35</v>
      </c>
    </row>
    <row r="5" spans="2:8" x14ac:dyDescent="0.25">
      <c r="B5" s="24">
        <v>1</v>
      </c>
      <c r="C5" s="26">
        <v>2</v>
      </c>
      <c r="D5" s="26">
        <v>3</v>
      </c>
      <c r="E5" s="26">
        <v>4</v>
      </c>
      <c r="F5" s="26">
        <v>5</v>
      </c>
      <c r="G5" s="26" t="s">
        <v>26</v>
      </c>
      <c r="H5" s="26" t="s">
        <v>27</v>
      </c>
    </row>
    <row r="6" spans="2:8" x14ac:dyDescent="0.25">
      <c r="B6" s="3" t="s">
        <v>32</v>
      </c>
      <c r="C6" s="40">
        <f>C7+C9+C11</f>
        <v>523854.02</v>
      </c>
      <c r="D6" s="40">
        <f>D7+D9+D11+D14</f>
        <v>4050055</v>
      </c>
      <c r="E6" s="40">
        <f>E7+E9+E11+E14</f>
        <v>4050055</v>
      </c>
      <c r="F6" s="40">
        <f>F7+F9+F11</f>
        <v>535922.47</v>
      </c>
      <c r="G6" s="42">
        <f>F6/C6</f>
        <v>1.0230378111825886</v>
      </c>
      <c r="H6" s="42">
        <f>F6/E6</f>
        <v>0.13232473879984344</v>
      </c>
    </row>
    <row r="7" spans="2:8" x14ac:dyDescent="0.25">
      <c r="B7" s="3" t="s">
        <v>11</v>
      </c>
      <c r="C7" s="36">
        <f>C8</f>
        <v>493398.86</v>
      </c>
      <c r="D7" s="36">
        <f>D8</f>
        <v>3995895</v>
      </c>
      <c r="E7" s="36">
        <f>E8</f>
        <v>3995895</v>
      </c>
      <c r="F7" s="36">
        <f>F8</f>
        <v>527536.31999999995</v>
      </c>
      <c r="G7" s="42">
        <f t="shared" ref="G7:G26" si="0">F7/C7</f>
        <v>1.0691883641563338</v>
      </c>
      <c r="H7" s="42">
        <f t="shared" ref="H7:H26" si="1">F7/E7</f>
        <v>0.13201956507866197</v>
      </c>
    </row>
    <row r="8" spans="2:8" x14ac:dyDescent="0.25">
      <c r="B8" s="14" t="s">
        <v>12</v>
      </c>
      <c r="C8" s="36">
        <v>493398.86</v>
      </c>
      <c r="D8" s="36">
        <v>3995895</v>
      </c>
      <c r="E8" s="36">
        <v>3995895</v>
      </c>
      <c r="F8" s="36">
        <v>527536.31999999995</v>
      </c>
      <c r="G8" s="42">
        <f t="shared" si="0"/>
        <v>1.0691883641563338</v>
      </c>
      <c r="H8" s="42">
        <f t="shared" si="1"/>
        <v>0.13201956507866197</v>
      </c>
    </row>
    <row r="9" spans="2:8" x14ac:dyDescent="0.25">
      <c r="B9" s="3" t="s">
        <v>13</v>
      </c>
      <c r="C9" s="36">
        <f>C10</f>
        <v>9995.8799999999992</v>
      </c>
      <c r="D9" s="36">
        <f>D10</f>
        <v>16000</v>
      </c>
      <c r="E9" s="36">
        <f>E10</f>
        <v>16000</v>
      </c>
      <c r="F9" s="36">
        <f>F10</f>
        <v>8386.15</v>
      </c>
      <c r="G9" s="42">
        <f t="shared" si="0"/>
        <v>0.83896065178853696</v>
      </c>
      <c r="H9" s="42">
        <f t="shared" si="1"/>
        <v>0.52413437499999993</v>
      </c>
    </row>
    <row r="10" spans="2:8" x14ac:dyDescent="0.25">
      <c r="B10" s="15" t="s">
        <v>14</v>
      </c>
      <c r="C10" s="36">
        <v>9995.8799999999992</v>
      </c>
      <c r="D10" s="36">
        <v>16000</v>
      </c>
      <c r="E10" s="36">
        <v>16000</v>
      </c>
      <c r="F10" s="36">
        <v>8386.15</v>
      </c>
      <c r="G10" s="42">
        <f t="shared" si="0"/>
        <v>0.83896065178853696</v>
      </c>
      <c r="H10" s="42">
        <f t="shared" si="1"/>
        <v>0.52413437499999993</v>
      </c>
    </row>
    <row r="11" spans="2:8" x14ac:dyDescent="0.25">
      <c r="B11" s="3" t="s">
        <v>87</v>
      </c>
      <c r="C11" s="36">
        <f>C12+C13</f>
        <v>20459.28</v>
      </c>
      <c r="D11" s="36">
        <f t="shared" ref="D11:F11" si="2">D12+D13</f>
        <v>37760</v>
      </c>
      <c r="E11" s="36">
        <f t="shared" si="2"/>
        <v>37760</v>
      </c>
      <c r="F11" s="36">
        <f t="shared" si="2"/>
        <v>0</v>
      </c>
      <c r="G11" s="42">
        <f t="shared" si="0"/>
        <v>0</v>
      </c>
      <c r="H11" s="42">
        <f t="shared" si="1"/>
        <v>0</v>
      </c>
    </row>
    <row r="12" spans="2:8" x14ac:dyDescent="0.25">
      <c r="B12" s="15" t="s">
        <v>133</v>
      </c>
      <c r="C12" s="36">
        <v>20459.28</v>
      </c>
      <c r="D12" s="36">
        <v>12000</v>
      </c>
      <c r="E12" s="36">
        <v>12000</v>
      </c>
      <c r="F12" s="36">
        <v>0</v>
      </c>
      <c r="G12" s="42">
        <f t="shared" si="0"/>
        <v>0</v>
      </c>
      <c r="H12" s="42">
        <f t="shared" si="1"/>
        <v>0</v>
      </c>
    </row>
    <row r="13" spans="2:8" x14ac:dyDescent="0.25">
      <c r="B13" s="15" t="s">
        <v>147</v>
      </c>
      <c r="C13" s="36">
        <v>0</v>
      </c>
      <c r="D13" s="36">
        <v>25760</v>
      </c>
      <c r="E13" s="36">
        <v>25760</v>
      </c>
      <c r="F13" s="36">
        <v>0</v>
      </c>
      <c r="G13" s="42" t="e">
        <f t="shared" si="0"/>
        <v>#DIV/0!</v>
      </c>
      <c r="H13" s="42">
        <f t="shared" si="1"/>
        <v>0</v>
      </c>
    </row>
    <row r="14" spans="2:8" x14ac:dyDescent="0.25">
      <c r="B14" s="3" t="s">
        <v>145</v>
      </c>
      <c r="C14" s="36">
        <f>C15</f>
        <v>0</v>
      </c>
      <c r="D14" s="36">
        <f>D15</f>
        <v>400</v>
      </c>
      <c r="E14" s="36">
        <f>E15</f>
        <v>400</v>
      </c>
      <c r="F14" s="36">
        <f>F15</f>
        <v>0</v>
      </c>
      <c r="G14" s="42" t="e">
        <f t="shared" si="0"/>
        <v>#DIV/0!</v>
      </c>
      <c r="H14" s="42">
        <f t="shared" si="1"/>
        <v>0</v>
      </c>
    </row>
    <row r="15" spans="2:8" x14ac:dyDescent="0.25">
      <c r="B15" s="15" t="s">
        <v>146</v>
      </c>
      <c r="C15" s="36">
        <v>0</v>
      </c>
      <c r="D15" s="36">
        <v>400</v>
      </c>
      <c r="E15" s="36">
        <v>400</v>
      </c>
      <c r="F15" s="36">
        <v>0</v>
      </c>
      <c r="G15" s="42" t="e">
        <f t="shared" si="0"/>
        <v>#DIV/0!</v>
      </c>
      <c r="H15" s="42">
        <f t="shared" si="1"/>
        <v>0</v>
      </c>
    </row>
    <row r="16" spans="2:8" x14ac:dyDescent="0.25">
      <c r="B16" s="15"/>
      <c r="C16" s="36"/>
      <c r="D16" s="36"/>
      <c r="E16" s="36"/>
      <c r="F16" s="36"/>
      <c r="G16" s="42"/>
      <c r="H16" s="42"/>
    </row>
    <row r="17" spans="2:11" ht="15.75" customHeight="1" x14ac:dyDescent="0.25">
      <c r="B17" s="3" t="s">
        <v>33</v>
      </c>
      <c r="C17" s="38">
        <f>C18+C20+C22+C25</f>
        <v>504869.34</v>
      </c>
      <c r="D17" s="38">
        <f>D18+D20+D22+D25</f>
        <v>4078805</v>
      </c>
      <c r="E17" s="38">
        <f>E18+E20+E22+E25</f>
        <v>4078805</v>
      </c>
      <c r="F17" s="38">
        <f t="shared" ref="F17" si="3">F18+F20+F22+F25</f>
        <v>529219.5</v>
      </c>
      <c r="G17" s="42">
        <f t="shared" si="0"/>
        <v>1.0482306174504477</v>
      </c>
      <c r="H17" s="42">
        <f t="shared" si="1"/>
        <v>0.12974866413079322</v>
      </c>
    </row>
    <row r="18" spans="2:11" ht="15.75" customHeight="1" x14ac:dyDescent="0.25">
      <c r="B18" s="3" t="s">
        <v>11</v>
      </c>
      <c r="C18" s="41">
        <f>C19</f>
        <v>493496.02</v>
      </c>
      <c r="D18" s="36">
        <f>D19</f>
        <v>3995895</v>
      </c>
      <c r="E18" s="36">
        <f>E19</f>
        <v>3995895</v>
      </c>
      <c r="F18" s="41">
        <f>F19</f>
        <v>527536.31999999995</v>
      </c>
      <c r="G18" s="42">
        <f t="shared" si="0"/>
        <v>1.0689778612601575</v>
      </c>
      <c r="H18" s="42">
        <f t="shared" si="1"/>
        <v>0.13201956507866197</v>
      </c>
    </row>
    <row r="19" spans="2:11" x14ac:dyDescent="0.25">
      <c r="B19" s="14" t="s">
        <v>12</v>
      </c>
      <c r="C19" s="41">
        <v>493496.02</v>
      </c>
      <c r="D19" s="36">
        <v>3995895</v>
      </c>
      <c r="E19" s="36">
        <v>3995895</v>
      </c>
      <c r="F19" s="41">
        <v>527536.31999999995</v>
      </c>
      <c r="G19" s="42">
        <f t="shared" si="0"/>
        <v>1.0689778612601575</v>
      </c>
      <c r="H19" s="42">
        <f t="shared" si="1"/>
        <v>0.13201956507866197</v>
      </c>
    </row>
    <row r="20" spans="2:11" x14ac:dyDescent="0.25">
      <c r="B20" s="3" t="s">
        <v>13</v>
      </c>
      <c r="C20" s="41">
        <f>C21</f>
        <v>1399.48</v>
      </c>
      <c r="D20" s="36">
        <f>D21</f>
        <v>45000</v>
      </c>
      <c r="E20" s="36">
        <f>E21</f>
        <v>45000</v>
      </c>
      <c r="F20" s="41">
        <f>F21</f>
        <v>1218.18</v>
      </c>
      <c r="G20" s="42">
        <f t="shared" si="0"/>
        <v>0.87045188212764746</v>
      </c>
      <c r="H20" s="42">
        <f t="shared" si="1"/>
        <v>2.7070666666666666E-2</v>
      </c>
    </row>
    <row r="21" spans="2:11" x14ac:dyDescent="0.25">
      <c r="B21" s="15" t="s">
        <v>14</v>
      </c>
      <c r="C21" s="41">
        <v>1399.48</v>
      </c>
      <c r="D21" s="36">
        <v>45000</v>
      </c>
      <c r="E21" s="36">
        <v>45000</v>
      </c>
      <c r="F21" s="41">
        <v>1218.18</v>
      </c>
      <c r="G21" s="42">
        <f t="shared" si="0"/>
        <v>0.87045188212764746</v>
      </c>
      <c r="H21" s="42">
        <f t="shared" si="1"/>
        <v>2.7070666666666666E-2</v>
      </c>
    </row>
    <row r="22" spans="2:11" x14ac:dyDescent="0.25">
      <c r="B22" s="3" t="s">
        <v>87</v>
      </c>
      <c r="C22" s="36">
        <f>C23+C24</f>
        <v>9973.84</v>
      </c>
      <c r="D22" s="36">
        <f t="shared" ref="D22:F22" si="4">D23+D24</f>
        <v>37510</v>
      </c>
      <c r="E22" s="36">
        <f t="shared" si="4"/>
        <v>37510</v>
      </c>
      <c r="F22" s="36">
        <f t="shared" si="4"/>
        <v>465</v>
      </c>
      <c r="G22" s="42">
        <f t="shared" si="0"/>
        <v>4.6621963055352801E-2</v>
      </c>
      <c r="H22" s="42">
        <f t="shared" si="1"/>
        <v>1.2396694214876033E-2</v>
      </c>
    </row>
    <row r="23" spans="2:11" x14ac:dyDescent="0.25">
      <c r="B23" s="15" t="s">
        <v>133</v>
      </c>
      <c r="C23" s="36">
        <v>9973.84</v>
      </c>
      <c r="D23" s="36">
        <v>12000</v>
      </c>
      <c r="E23" s="36">
        <v>12000</v>
      </c>
      <c r="F23" s="36">
        <v>465</v>
      </c>
      <c r="G23" s="42">
        <f t="shared" si="0"/>
        <v>4.6621963055352801E-2</v>
      </c>
      <c r="H23" s="42">
        <f t="shared" si="1"/>
        <v>3.875E-2</v>
      </c>
    </row>
    <row r="24" spans="2:11" x14ac:dyDescent="0.25">
      <c r="B24" s="15" t="s">
        <v>147</v>
      </c>
      <c r="C24" s="36">
        <v>0</v>
      </c>
      <c r="D24" s="36">
        <v>25510</v>
      </c>
      <c r="E24" s="36">
        <v>25510</v>
      </c>
      <c r="F24" s="36">
        <v>0</v>
      </c>
      <c r="G24" s="42" t="e">
        <f t="shared" si="0"/>
        <v>#DIV/0!</v>
      </c>
      <c r="H24" s="42">
        <f t="shared" si="1"/>
        <v>0</v>
      </c>
    </row>
    <row r="25" spans="2:11" x14ac:dyDescent="0.25">
      <c r="B25" s="3" t="s">
        <v>145</v>
      </c>
      <c r="C25" s="36">
        <f>C26</f>
        <v>0</v>
      </c>
      <c r="D25" s="36">
        <f>D26</f>
        <v>400</v>
      </c>
      <c r="E25" s="36">
        <f>E26</f>
        <v>400</v>
      </c>
      <c r="F25" s="36">
        <f>F26</f>
        <v>0</v>
      </c>
      <c r="G25" s="42" t="e">
        <f t="shared" si="0"/>
        <v>#DIV/0!</v>
      </c>
      <c r="H25" s="42">
        <f t="shared" si="1"/>
        <v>0</v>
      </c>
    </row>
    <row r="26" spans="2:11" x14ac:dyDescent="0.25">
      <c r="B26" s="15" t="s">
        <v>146</v>
      </c>
      <c r="C26" s="36">
        <v>0</v>
      </c>
      <c r="D26" s="36">
        <v>400</v>
      </c>
      <c r="E26" s="36">
        <v>400</v>
      </c>
      <c r="F26" s="36">
        <v>0</v>
      </c>
      <c r="G26" s="42" t="e">
        <f t="shared" si="0"/>
        <v>#DIV/0!</v>
      </c>
      <c r="H26" s="42">
        <f t="shared" si="1"/>
        <v>0</v>
      </c>
    </row>
    <row r="27" spans="2:1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2:1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</row>
  </sheetData>
  <mergeCells count="1">
    <mergeCell ref="B2:H2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2"/>
  <sheetViews>
    <sheetView workbookViewId="0"/>
  </sheetViews>
  <sheetFormatPr defaultRowHeight="15" x14ac:dyDescent="0.25"/>
  <cols>
    <col min="1" max="1" width="2.85546875" customWidth="1"/>
    <col min="2" max="2" width="37.7109375" customWidth="1"/>
    <col min="3" max="6" width="25.28515625" customWidth="1"/>
    <col min="7" max="8" width="12.7109375" customWidth="1"/>
    <col min="9" max="9" width="2.855468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98" t="s">
        <v>30</v>
      </c>
      <c r="C2" s="98"/>
      <c r="D2" s="98"/>
      <c r="E2" s="98"/>
      <c r="F2" s="98"/>
      <c r="G2" s="98"/>
      <c r="H2" s="98"/>
    </row>
    <row r="3" spans="2:8" ht="18" x14ac:dyDescent="0.25">
      <c r="B3" s="33"/>
      <c r="C3" s="33"/>
      <c r="D3" s="33"/>
      <c r="E3" s="33"/>
      <c r="F3" s="34"/>
      <c r="G3" s="34"/>
      <c r="H3" s="34"/>
    </row>
    <row r="4" spans="2:8" ht="25.5" x14ac:dyDescent="0.25">
      <c r="B4" s="24" t="s">
        <v>6</v>
      </c>
      <c r="C4" s="82" t="s">
        <v>120</v>
      </c>
      <c r="D4" s="82" t="s">
        <v>136</v>
      </c>
      <c r="E4" s="82" t="s">
        <v>137</v>
      </c>
      <c r="F4" s="82" t="s">
        <v>135</v>
      </c>
      <c r="G4" s="24" t="s">
        <v>15</v>
      </c>
      <c r="H4" s="24" t="s">
        <v>35</v>
      </c>
    </row>
    <row r="5" spans="2:8" x14ac:dyDescent="0.25"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 t="s">
        <v>26</v>
      </c>
      <c r="H5" s="26" t="s">
        <v>27</v>
      </c>
    </row>
    <row r="6" spans="2:8" ht="15.75" customHeight="1" x14ac:dyDescent="0.25">
      <c r="B6" s="3" t="s">
        <v>33</v>
      </c>
      <c r="C6" s="36">
        <f t="shared" ref="C6:F7" si="0">C7</f>
        <v>504869.34</v>
      </c>
      <c r="D6" s="36">
        <f t="shared" si="0"/>
        <v>4078805</v>
      </c>
      <c r="E6" s="36">
        <f t="shared" si="0"/>
        <v>4078805</v>
      </c>
      <c r="F6" s="36">
        <f t="shared" si="0"/>
        <v>529219.5</v>
      </c>
      <c r="G6" s="43">
        <f>F6/C6</f>
        <v>1.0482306174504477</v>
      </c>
      <c r="H6" s="43">
        <f>F6/E6</f>
        <v>0.12974866413079322</v>
      </c>
    </row>
    <row r="7" spans="2:8" x14ac:dyDescent="0.25">
      <c r="B7" s="8" t="s">
        <v>109</v>
      </c>
      <c r="C7" s="36">
        <f t="shared" si="0"/>
        <v>504869.34</v>
      </c>
      <c r="D7" s="36">
        <f t="shared" si="0"/>
        <v>4078805</v>
      </c>
      <c r="E7" s="36">
        <f t="shared" si="0"/>
        <v>4078805</v>
      </c>
      <c r="F7" s="36">
        <f t="shared" si="0"/>
        <v>529219.5</v>
      </c>
      <c r="G7" s="43">
        <f t="shared" ref="G7:G8" si="1">F7/C7</f>
        <v>1.0482306174504477</v>
      </c>
      <c r="H7" s="43">
        <f t="shared" ref="H7:H8" si="2">F7/E7</f>
        <v>0.12974866413079322</v>
      </c>
    </row>
    <row r="8" spans="2:8" x14ac:dyDescent="0.25">
      <c r="B8" s="13" t="s">
        <v>88</v>
      </c>
      <c r="C8" s="39">
        <v>504869.34</v>
      </c>
      <c r="D8" s="36">
        <v>4078805</v>
      </c>
      <c r="E8" s="36">
        <v>4078805</v>
      </c>
      <c r="F8" s="39">
        <v>529219.5</v>
      </c>
      <c r="G8" s="43">
        <f t="shared" si="1"/>
        <v>1.0482306174504477</v>
      </c>
      <c r="H8" s="43">
        <f t="shared" si="2"/>
        <v>0.12974866413079322</v>
      </c>
    </row>
    <row r="10" spans="2:8" x14ac:dyDescent="0.25">
      <c r="B10" s="21"/>
      <c r="C10" s="21"/>
      <c r="D10" s="21"/>
      <c r="E10" s="21"/>
      <c r="F10" s="21"/>
      <c r="G10" s="21"/>
      <c r="H10" s="21"/>
    </row>
    <row r="11" spans="2:8" x14ac:dyDescent="0.25">
      <c r="B11" s="21"/>
      <c r="C11" s="21"/>
      <c r="D11" s="21"/>
      <c r="E11" s="21"/>
      <c r="F11" s="21"/>
      <c r="G11" s="21"/>
      <c r="H11" s="21"/>
    </row>
    <row r="12" spans="2:8" x14ac:dyDescent="0.25">
      <c r="B12" s="21"/>
      <c r="C12" s="21"/>
      <c r="D12" s="21"/>
      <c r="E12" s="21"/>
      <c r="F12" s="21"/>
      <c r="G12" s="21"/>
      <c r="H12" s="21"/>
    </row>
  </sheetData>
  <mergeCells count="1">
    <mergeCell ref="B2:H2"/>
  </mergeCells>
  <pageMargins left="0.7" right="0.7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20"/>
  <sheetViews>
    <sheetView workbookViewId="0"/>
  </sheetViews>
  <sheetFormatPr defaultRowHeight="15" x14ac:dyDescent="0.25"/>
  <cols>
    <col min="1" max="1" width="4.85546875" customWidth="1"/>
    <col min="2" max="2" width="7.42578125" bestFit="1" customWidth="1"/>
    <col min="3" max="3" width="1.7109375" customWidth="1"/>
    <col min="4" max="4" width="3.5703125" customWidth="1"/>
    <col min="5" max="5" width="46.5703125" customWidth="1"/>
    <col min="6" max="8" width="18.7109375" customWidth="1"/>
    <col min="9" max="9" width="10.42578125" customWidth="1"/>
    <col min="10" max="10" width="2" customWidth="1"/>
  </cols>
  <sheetData>
    <row r="1" spans="2:10" ht="33.75" customHeight="1" x14ac:dyDescent="0.25">
      <c r="B1" s="1"/>
      <c r="C1" s="1"/>
      <c r="D1" s="1"/>
      <c r="E1" s="1"/>
      <c r="F1" s="1"/>
      <c r="G1" s="1"/>
      <c r="H1" s="1"/>
      <c r="I1" s="2"/>
      <c r="J1" s="2"/>
    </row>
    <row r="2" spans="2:10" ht="18" customHeight="1" x14ac:dyDescent="0.25">
      <c r="B2" s="98" t="s">
        <v>7</v>
      </c>
      <c r="C2" s="98"/>
      <c r="D2" s="98"/>
      <c r="E2" s="98"/>
      <c r="F2" s="98"/>
      <c r="G2" s="98"/>
      <c r="H2" s="98"/>
      <c r="I2" s="98"/>
      <c r="J2" s="17"/>
    </row>
    <row r="3" spans="2:10" ht="18" customHeight="1" x14ac:dyDescent="0.25">
      <c r="B3" s="33"/>
      <c r="C3" s="33"/>
      <c r="D3" s="33"/>
      <c r="E3" s="33"/>
      <c r="F3" s="33"/>
      <c r="G3" s="33"/>
      <c r="H3" s="33"/>
      <c r="I3" s="34"/>
      <c r="J3" s="2"/>
    </row>
    <row r="4" spans="2:10" ht="15.75" x14ac:dyDescent="0.25">
      <c r="B4" s="127" t="s">
        <v>37</v>
      </c>
      <c r="C4" s="127"/>
      <c r="D4" s="127"/>
      <c r="E4" s="127"/>
      <c r="F4" s="127"/>
      <c r="G4" s="127"/>
      <c r="H4" s="127"/>
      <c r="I4" s="127"/>
    </row>
    <row r="5" spans="2:10" ht="24.75" customHeight="1" x14ac:dyDescent="0.25">
      <c r="B5" s="33"/>
      <c r="C5" s="33"/>
      <c r="D5" s="33"/>
      <c r="E5" s="33"/>
      <c r="F5" s="33"/>
      <c r="G5" s="33"/>
      <c r="H5" s="33"/>
      <c r="I5" s="34"/>
    </row>
    <row r="6" spans="2:10" ht="25.5" x14ac:dyDescent="0.25">
      <c r="B6" s="110" t="s">
        <v>6</v>
      </c>
      <c r="C6" s="111"/>
      <c r="D6" s="111"/>
      <c r="E6" s="112"/>
      <c r="F6" s="24" t="s">
        <v>136</v>
      </c>
      <c r="G6" s="24" t="s">
        <v>137</v>
      </c>
      <c r="H6" s="24" t="s">
        <v>138</v>
      </c>
      <c r="I6" s="24" t="s">
        <v>35</v>
      </c>
    </row>
    <row r="7" spans="2:10" s="27" customFormat="1" ht="11.25" x14ac:dyDescent="0.2">
      <c r="B7" s="107">
        <v>1</v>
      </c>
      <c r="C7" s="108"/>
      <c r="D7" s="108"/>
      <c r="E7" s="109"/>
      <c r="F7" s="26">
        <v>2</v>
      </c>
      <c r="G7" s="26">
        <v>3</v>
      </c>
      <c r="H7" s="26">
        <v>4</v>
      </c>
      <c r="I7" s="26" t="s">
        <v>31</v>
      </c>
    </row>
    <row r="8" spans="2:10" s="27" customFormat="1" ht="15" customHeight="1" x14ac:dyDescent="0.2">
      <c r="B8" s="114" t="s">
        <v>112</v>
      </c>
      <c r="C8" s="115"/>
      <c r="D8" s="116"/>
      <c r="E8" s="44" t="s">
        <v>110</v>
      </c>
      <c r="F8" s="53"/>
      <c r="G8" s="53"/>
      <c r="H8" s="53"/>
      <c r="I8" s="54"/>
    </row>
    <row r="9" spans="2:10" s="27" customFormat="1" ht="15" customHeight="1" x14ac:dyDescent="0.2">
      <c r="B9" s="114" t="s">
        <v>113</v>
      </c>
      <c r="C9" s="115"/>
      <c r="D9" s="116"/>
      <c r="E9" s="44" t="s">
        <v>111</v>
      </c>
      <c r="F9" s="53"/>
      <c r="G9" s="53"/>
      <c r="H9" s="53"/>
      <c r="I9" s="54"/>
    </row>
    <row r="10" spans="2:10" ht="15" customHeight="1" x14ac:dyDescent="0.25">
      <c r="B10" s="114" t="s">
        <v>115</v>
      </c>
      <c r="C10" s="115"/>
      <c r="D10" s="116"/>
      <c r="E10" s="44" t="s">
        <v>114</v>
      </c>
      <c r="F10" s="45">
        <f>F12+F29+F64</f>
        <v>4078805</v>
      </c>
      <c r="G10" s="45">
        <f>G12+G29+G64</f>
        <v>4078805</v>
      </c>
      <c r="H10" s="45">
        <f>H12+H29+H64</f>
        <v>529219.50000000012</v>
      </c>
      <c r="I10" s="47">
        <f>H10/G10</f>
        <v>0.12974866413079325</v>
      </c>
    </row>
    <row r="11" spans="2:10" ht="15" customHeight="1" x14ac:dyDescent="0.25">
      <c r="B11" s="55"/>
      <c r="C11" s="56"/>
      <c r="D11" s="57"/>
      <c r="E11" s="44"/>
      <c r="F11" s="45"/>
      <c r="G11" s="45"/>
      <c r="H11" s="45"/>
      <c r="I11" s="47"/>
    </row>
    <row r="12" spans="2:10" ht="15" customHeight="1" x14ac:dyDescent="0.25">
      <c r="B12" s="124" t="s">
        <v>89</v>
      </c>
      <c r="C12" s="125"/>
      <c r="D12" s="126"/>
      <c r="E12" s="78" t="s">
        <v>117</v>
      </c>
      <c r="F12" s="73">
        <f>F13</f>
        <v>3200000</v>
      </c>
      <c r="G12" s="73">
        <f>G13</f>
        <v>3200000</v>
      </c>
      <c r="H12" s="73">
        <f>H13</f>
        <v>118943.87</v>
      </c>
      <c r="I12" s="47">
        <f t="shared" ref="I12:I87" si="0">H12/G12</f>
        <v>3.7169959374999999E-2</v>
      </c>
    </row>
    <row r="13" spans="2:10" ht="15" customHeight="1" x14ac:dyDescent="0.25">
      <c r="B13" s="123">
        <v>11</v>
      </c>
      <c r="C13" s="123"/>
      <c r="D13" s="123"/>
      <c r="E13" s="78" t="s">
        <v>90</v>
      </c>
      <c r="F13" s="73">
        <f>F14+F19</f>
        <v>3200000</v>
      </c>
      <c r="G13" s="73">
        <f>G14+G19</f>
        <v>3200000</v>
      </c>
      <c r="H13" s="73">
        <f>H14+H19</f>
        <v>118943.87</v>
      </c>
      <c r="I13" s="47">
        <f t="shared" si="0"/>
        <v>3.7169959374999999E-2</v>
      </c>
    </row>
    <row r="14" spans="2:10" ht="15" customHeight="1" x14ac:dyDescent="0.25">
      <c r="B14" s="75"/>
      <c r="C14" s="76"/>
      <c r="D14" s="77"/>
      <c r="E14" s="74" t="s">
        <v>118</v>
      </c>
      <c r="F14" s="73">
        <f>F15</f>
        <v>14929</v>
      </c>
      <c r="G14" s="73">
        <f>G15</f>
        <v>14929</v>
      </c>
      <c r="H14" s="73">
        <f t="shared" ref="H14" si="1">H15</f>
        <v>5031.5</v>
      </c>
      <c r="I14" s="47">
        <f>I15</f>
        <v>0.33702860204970192</v>
      </c>
    </row>
    <row r="15" spans="2:10" ht="15" customHeight="1" x14ac:dyDescent="0.25">
      <c r="B15" s="117">
        <v>3</v>
      </c>
      <c r="C15" s="118"/>
      <c r="D15" s="119"/>
      <c r="E15" s="67" t="s">
        <v>4</v>
      </c>
      <c r="F15" s="66">
        <f t="shared" ref="F15:H15" si="2">F16</f>
        <v>14929</v>
      </c>
      <c r="G15" s="66">
        <f t="shared" si="2"/>
        <v>14929</v>
      </c>
      <c r="H15" s="66">
        <f t="shared" si="2"/>
        <v>5031.5</v>
      </c>
      <c r="I15" s="46">
        <f t="shared" si="0"/>
        <v>0.33702860204970192</v>
      </c>
    </row>
    <row r="16" spans="2:10" ht="15" customHeight="1" x14ac:dyDescent="0.25">
      <c r="B16" s="120">
        <v>32</v>
      </c>
      <c r="C16" s="121"/>
      <c r="D16" s="122"/>
      <c r="E16" s="71" t="s">
        <v>9</v>
      </c>
      <c r="F16" s="66">
        <f>F17+F18</f>
        <v>14929</v>
      </c>
      <c r="G16" s="66">
        <f>G17+G18</f>
        <v>14929</v>
      </c>
      <c r="H16" s="66">
        <f t="shared" ref="H16" si="3">H17+H18</f>
        <v>5031.5</v>
      </c>
      <c r="I16" s="46">
        <f t="shared" si="0"/>
        <v>0.33702860204970192</v>
      </c>
    </row>
    <row r="17" spans="2:9" ht="15" customHeight="1" x14ac:dyDescent="0.25">
      <c r="B17" s="120">
        <v>3221</v>
      </c>
      <c r="C17" s="121"/>
      <c r="D17" s="122"/>
      <c r="E17" s="72" t="s">
        <v>55</v>
      </c>
      <c r="F17" s="66">
        <v>11330</v>
      </c>
      <c r="G17" s="66">
        <v>11330</v>
      </c>
      <c r="H17" s="66">
        <v>5031.5</v>
      </c>
      <c r="I17" s="46">
        <f t="shared" ref="I17" si="4">H17/G17</f>
        <v>0.44408649602824363</v>
      </c>
    </row>
    <row r="18" spans="2:9" ht="15" customHeight="1" x14ac:dyDescent="0.25">
      <c r="B18" s="120">
        <v>3239</v>
      </c>
      <c r="C18" s="121"/>
      <c r="D18" s="122"/>
      <c r="E18" s="72" t="s">
        <v>68</v>
      </c>
      <c r="F18" s="66">
        <v>3599</v>
      </c>
      <c r="G18" s="66">
        <v>3599</v>
      </c>
      <c r="H18" s="66">
        <v>0</v>
      </c>
      <c r="I18" s="46">
        <f t="shared" ref="I18" si="5">H18/G18</f>
        <v>0</v>
      </c>
    </row>
    <row r="19" spans="2:9" ht="15" customHeight="1" x14ac:dyDescent="0.25">
      <c r="B19" s="68"/>
      <c r="C19" s="69"/>
      <c r="D19" s="70"/>
      <c r="E19" s="74" t="s">
        <v>119</v>
      </c>
      <c r="F19" s="73">
        <f>F20+F25</f>
        <v>3185071</v>
      </c>
      <c r="G19" s="73">
        <f>G20+G25</f>
        <v>3185071</v>
      </c>
      <c r="H19" s="73">
        <f>H20+H25</f>
        <v>113912.37</v>
      </c>
      <c r="I19" s="47">
        <f>I25</f>
        <v>2.2200196363240613E-3</v>
      </c>
    </row>
    <row r="20" spans="2:9" ht="15" customHeight="1" x14ac:dyDescent="0.25">
      <c r="B20" s="117">
        <v>3</v>
      </c>
      <c r="C20" s="118"/>
      <c r="D20" s="119"/>
      <c r="E20" s="67" t="s">
        <v>4</v>
      </c>
      <c r="F20" s="66">
        <f>F21</f>
        <v>189602</v>
      </c>
      <c r="G20" s="66">
        <f>G21</f>
        <v>189602</v>
      </c>
      <c r="H20" s="66">
        <f t="shared" ref="H20" si="6">H21</f>
        <v>107262.37</v>
      </c>
      <c r="I20" s="46">
        <f t="shared" ref="I20:I24" si="7">H20/G20</f>
        <v>0.56572383202708831</v>
      </c>
    </row>
    <row r="21" spans="2:9" ht="15" customHeight="1" x14ac:dyDescent="0.25">
      <c r="B21" s="120">
        <v>32</v>
      </c>
      <c r="C21" s="121"/>
      <c r="D21" s="122"/>
      <c r="E21" s="71" t="s">
        <v>9</v>
      </c>
      <c r="F21" s="66">
        <f>F24</f>
        <v>189602</v>
      </c>
      <c r="G21" s="66">
        <f>G24</f>
        <v>189602</v>
      </c>
      <c r="H21" s="66">
        <f>H22+H23+H24</f>
        <v>107262.37</v>
      </c>
      <c r="I21" s="46">
        <f t="shared" si="7"/>
        <v>0.56572383202708831</v>
      </c>
    </row>
    <row r="22" spans="2:9" ht="15" customHeight="1" x14ac:dyDescent="0.25">
      <c r="B22" s="120">
        <v>3221</v>
      </c>
      <c r="C22" s="121"/>
      <c r="D22" s="122"/>
      <c r="E22" s="72" t="s">
        <v>55</v>
      </c>
      <c r="F22" s="66">
        <v>0</v>
      </c>
      <c r="G22" s="66">
        <v>0</v>
      </c>
      <c r="H22" s="66">
        <v>1262.27</v>
      </c>
      <c r="I22" s="46" t="e">
        <f t="shared" si="7"/>
        <v>#DIV/0!</v>
      </c>
    </row>
    <row r="23" spans="2:9" ht="15" customHeight="1" x14ac:dyDescent="0.25">
      <c r="B23" s="120">
        <v>3224</v>
      </c>
      <c r="C23" s="121"/>
      <c r="D23" s="122"/>
      <c r="E23" s="72" t="s">
        <v>99</v>
      </c>
      <c r="F23" s="66">
        <v>0</v>
      </c>
      <c r="G23" s="66">
        <v>0</v>
      </c>
      <c r="H23" s="66">
        <v>1203.56</v>
      </c>
      <c r="I23" s="46" t="e">
        <f t="shared" si="7"/>
        <v>#DIV/0!</v>
      </c>
    </row>
    <row r="24" spans="2:9" ht="15" customHeight="1" x14ac:dyDescent="0.25">
      <c r="B24" s="120">
        <v>3239</v>
      </c>
      <c r="C24" s="121"/>
      <c r="D24" s="122"/>
      <c r="E24" s="72" t="s">
        <v>68</v>
      </c>
      <c r="F24" s="66">
        <v>189602</v>
      </c>
      <c r="G24" s="66">
        <v>189602</v>
      </c>
      <c r="H24" s="66">
        <v>104796.54</v>
      </c>
      <c r="I24" s="46">
        <f t="shared" si="7"/>
        <v>0.55271853672429616</v>
      </c>
    </row>
    <row r="25" spans="2:9" ht="15" customHeight="1" x14ac:dyDescent="0.25">
      <c r="B25" s="117">
        <v>4</v>
      </c>
      <c r="C25" s="118"/>
      <c r="D25" s="119"/>
      <c r="E25" s="67" t="s">
        <v>92</v>
      </c>
      <c r="F25" s="66">
        <f>F26</f>
        <v>2995469</v>
      </c>
      <c r="G25" s="66">
        <f>G26</f>
        <v>2995469</v>
      </c>
      <c r="H25" s="66">
        <f t="shared" ref="H25" si="8">H26</f>
        <v>6650</v>
      </c>
      <c r="I25" s="46">
        <f t="shared" ref="I25" si="9">H25/G25</f>
        <v>2.2200196363240613E-3</v>
      </c>
    </row>
    <row r="26" spans="2:9" ht="15" customHeight="1" x14ac:dyDescent="0.25">
      <c r="B26" s="128">
        <v>45</v>
      </c>
      <c r="C26" s="128"/>
      <c r="D26" s="128"/>
      <c r="E26" s="72" t="s">
        <v>85</v>
      </c>
      <c r="F26" s="66">
        <f>F27</f>
        <v>2995469</v>
      </c>
      <c r="G26" s="66">
        <f>G27</f>
        <v>2995469</v>
      </c>
      <c r="H26" s="66">
        <f>H27</f>
        <v>6650</v>
      </c>
      <c r="I26" s="46">
        <f t="shared" si="0"/>
        <v>2.2200196363240613E-3</v>
      </c>
    </row>
    <row r="27" spans="2:9" ht="15" customHeight="1" x14ac:dyDescent="0.25">
      <c r="B27" s="120">
        <v>4511</v>
      </c>
      <c r="C27" s="121"/>
      <c r="D27" s="122"/>
      <c r="E27" s="72" t="s">
        <v>86</v>
      </c>
      <c r="F27" s="66">
        <v>2995469</v>
      </c>
      <c r="G27" s="66">
        <v>2995469</v>
      </c>
      <c r="H27" s="66">
        <v>6650</v>
      </c>
      <c r="I27" s="46">
        <f t="shared" si="0"/>
        <v>2.2200196363240613E-3</v>
      </c>
    </row>
    <row r="28" spans="2:9" ht="15" customHeight="1" x14ac:dyDescent="0.25">
      <c r="B28" s="59"/>
      <c r="C28" s="60"/>
      <c r="D28" s="61"/>
      <c r="E28" s="62"/>
      <c r="F28" s="58"/>
      <c r="G28" s="58"/>
      <c r="H28" s="58"/>
      <c r="I28" s="46"/>
    </row>
    <row r="29" spans="2:9" ht="15" customHeight="1" x14ac:dyDescent="0.25">
      <c r="B29" s="124" t="s">
        <v>94</v>
      </c>
      <c r="C29" s="125"/>
      <c r="D29" s="126"/>
      <c r="E29" s="78" t="s">
        <v>116</v>
      </c>
      <c r="F29" s="73">
        <f t="shared" ref="F29:H30" si="10">F30</f>
        <v>795895</v>
      </c>
      <c r="G29" s="73">
        <f t="shared" si="10"/>
        <v>795895</v>
      </c>
      <c r="H29" s="73">
        <f t="shared" si="10"/>
        <v>408592.45</v>
      </c>
      <c r="I29" s="47">
        <f t="shared" si="0"/>
        <v>0.51337481702988463</v>
      </c>
    </row>
    <row r="30" spans="2:9" ht="15" customHeight="1" x14ac:dyDescent="0.25">
      <c r="B30" s="123">
        <v>11</v>
      </c>
      <c r="C30" s="123"/>
      <c r="D30" s="123"/>
      <c r="E30" s="78" t="s">
        <v>90</v>
      </c>
      <c r="F30" s="73">
        <f t="shared" si="10"/>
        <v>795895</v>
      </c>
      <c r="G30" s="73">
        <f t="shared" si="10"/>
        <v>795895</v>
      </c>
      <c r="H30" s="73">
        <f t="shared" si="10"/>
        <v>408592.45</v>
      </c>
      <c r="I30" s="47">
        <f t="shared" si="0"/>
        <v>0.51337481702988463</v>
      </c>
    </row>
    <row r="31" spans="2:9" ht="15" customHeight="1" x14ac:dyDescent="0.25">
      <c r="B31" s="117">
        <v>3</v>
      </c>
      <c r="C31" s="118"/>
      <c r="D31" s="119"/>
      <c r="E31" s="67" t="s">
        <v>4</v>
      </c>
      <c r="F31" s="66">
        <f>F32+F37+F61</f>
        <v>795895</v>
      </c>
      <c r="G31" s="66">
        <f>G32+G37+G61</f>
        <v>795895</v>
      </c>
      <c r="H31" s="66">
        <f>H32+H37+H61</f>
        <v>408592.45</v>
      </c>
      <c r="I31" s="46">
        <f t="shared" si="0"/>
        <v>0.51337481702988463</v>
      </c>
    </row>
    <row r="32" spans="2:9" ht="15" customHeight="1" x14ac:dyDescent="0.25">
      <c r="B32" s="120">
        <v>31</v>
      </c>
      <c r="C32" s="121"/>
      <c r="D32" s="122"/>
      <c r="E32" s="71" t="s">
        <v>5</v>
      </c>
      <c r="F32" s="66">
        <f>F33+F34+F35+F36</f>
        <v>696355</v>
      </c>
      <c r="G32" s="66">
        <f>G33+G34+G35+G36</f>
        <v>696355</v>
      </c>
      <c r="H32" s="66">
        <f>H33+H34+H35+H36</f>
        <v>329287.39</v>
      </c>
      <c r="I32" s="46">
        <f t="shared" si="0"/>
        <v>0.47287287374973974</v>
      </c>
    </row>
    <row r="33" spans="2:9" ht="15" customHeight="1" x14ac:dyDescent="0.25">
      <c r="B33" s="120">
        <v>3111</v>
      </c>
      <c r="C33" s="121"/>
      <c r="D33" s="122"/>
      <c r="E33" s="72" t="s">
        <v>23</v>
      </c>
      <c r="F33" s="66">
        <v>580000</v>
      </c>
      <c r="G33" s="66">
        <v>580000</v>
      </c>
      <c r="H33" s="66">
        <v>274933.14</v>
      </c>
      <c r="I33" s="46">
        <f t="shared" si="0"/>
        <v>0.47402265517241382</v>
      </c>
    </row>
    <row r="34" spans="2:9" ht="15" customHeight="1" x14ac:dyDescent="0.25">
      <c r="B34" s="120">
        <v>3113</v>
      </c>
      <c r="C34" s="121"/>
      <c r="D34" s="122"/>
      <c r="E34" s="72" t="s">
        <v>131</v>
      </c>
      <c r="F34" s="66">
        <v>900</v>
      </c>
      <c r="G34" s="66">
        <v>900</v>
      </c>
      <c r="H34" s="66">
        <v>0</v>
      </c>
      <c r="I34" s="46">
        <f t="shared" si="0"/>
        <v>0</v>
      </c>
    </row>
    <row r="35" spans="2:9" ht="15" customHeight="1" x14ac:dyDescent="0.25">
      <c r="B35" s="128">
        <v>3121</v>
      </c>
      <c r="C35" s="128"/>
      <c r="D35" s="128"/>
      <c r="E35" s="72" t="s">
        <v>48</v>
      </c>
      <c r="F35" s="66">
        <v>19755</v>
      </c>
      <c r="G35" s="66">
        <v>19755</v>
      </c>
      <c r="H35" s="66">
        <v>8941.44</v>
      </c>
      <c r="I35" s="46">
        <f t="shared" si="0"/>
        <v>0.4526165527714503</v>
      </c>
    </row>
    <row r="36" spans="2:9" ht="15" customHeight="1" x14ac:dyDescent="0.25">
      <c r="B36" s="120">
        <v>3132</v>
      </c>
      <c r="C36" s="121"/>
      <c r="D36" s="122"/>
      <c r="E36" s="72" t="s">
        <v>95</v>
      </c>
      <c r="F36" s="66">
        <v>95700</v>
      </c>
      <c r="G36" s="66">
        <v>95700</v>
      </c>
      <c r="H36" s="66">
        <v>45412.81</v>
      </c>
      <c r="I36" s="46">
        <f t="shared" si="0"/>
        <v>0.47453301985370949</v>
      </c>
    </row>
    <row r="37" spans="2:9" ht="15" customHeight="1" x14ac:dyDescent="0.25">
      <c r="B37" s="120">
        <v>32</v>
      </c>
      <c r="C37" s="121"/>
      <c r="D37" s="122"/>
      <c r="E37" s="71" t="s">
        <v>9</v>
      </c>
      <c r="F37" s="66">
        <f>SUM(F38:F60)</f>
        <v>98940</v>
      </c>
      <c r="G37" s="66">
        <f>SUM(G38:G60)</f>
        <v>98940</v>
      </c>
      <c r="H37" s="66">
        <f>SUM(H38:H60)</f>
        <v>78950.000000000015</v>
      </c>
      <c r="I37" s="46">
        <f t="shared" si="0"/>
        <v>0.79795835860117259</v>
      </c>
    </row>
    <row r="38" spans="2:9" ht="15" customHeight="1" x14ac:dyDescent="0.25">
      <c r="B38" s="120">
        <v>3211</v>
      </c>
      <c r="C38" s="121"/>
      <c r="D38" s="122"/>
      <c r="E38" s="72" t="s">
        <v>25</v>
      </c>
      <c r="F38" s="66">
        <v>4000</v>
      </c>
      <c r="G38" s="66">
        <v>4000</v>
      </c>
      <c r="H38" s="66">
        <v>129.08000000000001</v>
      </c>
      <c r="I38" s="46">
        <f t="shared" si="0"/>
        <v>3.227E-2</v>
      </c>
    </row>
    <row r="39" spans="2:9" ht="15" customHeight="1" x14ac:dyDescent="0.25">
      <c r="B39" s="120">
        <v>3212</v>
      </c>
      <c r="C39" s="121"/>
      <c r="D39" s="122"/>
      <c r="E39" s="72" t="s">
        <v>97</v>
      </c>
      <c r="F39" s="66">
        <v>13800</v>
      </c>
      <c r="G39" s="66">
        <v>13800</v>
      </c>
      <c r="H39" s="66">
        <v>5383.76</v>
      </c>
      <c r="I39" s="46">
        <f t="shared" si="0"/>
        <v>0.39012753623188406</v>
      </c>
    </row>
    <row r="40" spans="2:9" ht="15" customHeight="1" x14ac:dyDescent="0.25">
      <c r="B40" s="120">
        <v>3213</v>
      </c>
      <c r="C40" s="121"/>
      <c r="D40" s="122"/>
      <c r="E40" s="72" t="s">
        <v>98</v>
      </c>
      <c r="F40" s="66">
        <v>3400</v>
      </c>
      <c r="G40" s="66">
        <v>3400</v>
      </c>
      <c r="H40" s="66">
        <v>1950</v>
      </c>
      <c r="I40" s="46">
        <f t="shared" si="0"/>
        <v>0.57352941176470584</v>
      </c>
    </row>
    <row r="41" spans="2:9" ht="15" customHeight="1" x14ac:dyDescent="0.25">
      <c r="B41" s="120">
        <v>3214</v>
      </c>
      <c r="C41" s="121"/>
      <c r="D41" s="122"/>
      <c r="E41" s="72" t="s">
        <v>53</v>
      </c>
      <c r="F41" s="66">
        <v>300</v>
      </c>
      <c r="G41" s="66">
        <v>300</v>
      </c>
      <c r="H41" s="66">
        <v>0</v>
      </c>
      <c r="I41" s="46">
        <f t="shared" si="0"/>
        <v>0</v>
      </c>
    </row>
    <row r="42" spans="2:9" ht="15" customHeight="1" x14ac:dyDescent="0.25">
      <c r="B42" s="120">
        <v>3221</v>
      </c>
      <c r="C42" s="121"/>
      <c r="D42" s="122"/>
      <c r="E42" s="72" t="s">
        <v>55</v>
      </c>
      <c r="F42" s="66">
        <v>3645</v>
      </c>
      <c r="G42" s="66">
        <v>3645</v>
      </c>
      <c r="H42" s="66">
        <v>2324.7199999999998</v>
      </c>
      <c r="I42" s="46">
        <f t="shared" si="0"/>
        <v>0.63778326474622771</v>
      </c>
    </row>
    <row r="43" spans="2:9" ht="15" customHeight="1" x14ac:dyDescent="0.25">
      <c r="B43" s="120">
        <v>3223</v>
      </c>
      <c r="C43" s="121"/>
      <c r="D43" s="122"/>
      <c r="E43" s="72" t="s">
        <v>56</v>
      </c>
      <c r="F43" s="66">
        <v>26300</v>
      </c>
      <c r="G43" s="66">
        <v>26300</v>
      </c>
      <c r="H43" s="66">
        <v>28430.45</v>
      </c>
      <c r="I43" s="46">
        <f t="shared" si="0"/>
        <v>1.0810057034220533</v>
      </c>
    </row>
    <row r="44" spans="2:9" ht="15" customHeight="1" x14ac:dyDescent="0.25">
      <c r="B44" s="120">
        <v>3224</v>
      </c>
      <c r="C44" s="121"/>
      <c r="D44" s="122"/>
      <c r="E44" s="72" t="s">
        <v>99</v>
      </c>
      <c r="F44" s="66">
        <v>500</v>
      </c>
      <c r="G44" s="66">
        <v>500</v>
      </c>
      <c r="H44" s="66">
        <v>38.83</v>
      </c>
      <c r="I44" s="46">
        <f t="shared" si="0"/>
        <v>7.7659999999999993E-2</v>
      </c>
    </row>
    <row r="45" spans="2:9" ht="15" customHeight="1" x14ac:dyDescent="0.25">
      <c r="B45" s="120">
        <v>3225</v>
      </c>
      <c r="C45" s="121"/>
      <c r="D45" s="122"/>
      <c r="E45" s="72" t="s">
        <v>100</v>
      </c>
      <c r="F45" s="66">
        <v>850</v>
      </c>
      <c r="G45" s="66">
        <v>850</v>
      </c>
      <c r="H45" s="66">
        <v>11.99</v>
      </c>
      <c r="I45" s="46">
        <f t="shared" si="0"/>
        <v>1.4105882352941176E-2</v>
      </c>
    </row>
    <row r="46" spans="2:9" ht="15" customHeight="1" x14ac:dyDescent="0.25">
      <c r="B46" s="120">
        <v>3227</v>
      </c>
      <c r="C46" s="121"/>
      <c r="D46" s="122"/>
      <c r="E46" s="72" t="s">
        <v>59</v>
      </c>
      <c r="F46" s="66">
        <v>600</v>
      </c>
      <c r="G46" s="66">
        <v>600</v>
      </c>
      <c r="H46" s="66">
        <v>1122.95</v>
      </c>
      <c r="I46" s="46">
        <f t="shared" si="0"/>
        <v>1.8715833333333334</v>
      </c>
    </row>
    <row r="47" spans="2:9" ht="15" customHeight="1" x14ac:dyDescent="0.25">
      <c r="B47" s="120">
        <v>3231</v>
      </c>
      <c r="C47" s="121"/>
      <c r="D47" s="122"/>
      <c r="E47" s="72" t="s">
        <v>61</v>
      </c>
      <c r="F47" s="66">
        <v>4300</v>
      </c>
      <c r="G47" s="66">
        <v>4300</v>
      </c>
      <c r="H47" s="66">
        <v>2088.2399999999998</v>
      </c>
      <c r="I47" s="46">
        <f t="shared" si="0"/>
        <v>0.48563720930232551</v>
      </c>
    </row>
    <row r="48" spans="2:9" ht="15" customHeight="1" x14ac:dyDescent="0.25">
      <c r="B48" s="120">
        <v>3232</v>
      </c>
      <c r="C48" s="121"/>
      <c r="D48" s="122"/>
      <c r="E48" s="72" t="s">
        <v>91</v>
      </c>
      <c r="F48" s="66">
        <v>6000</v>
      </c>
      <c r="G48" s="66">
        <v>6000</v>
      </c>
      <c r="H48" s="66">
        <v>3834.78</v>
      </c>
      <c r="I48" s="46">
        <f t="shared" si="0"/>
        <v>0.63913000000000009</v>
      </c>
    </row>
    <row r="49" spans="2:9" ht="15" customHeight="1" x14ac:dyDescent="0.25">
      <c r="B49" s="120">
        <v>3233</v>
      </c>
      <c r="C49" s="121"/>
      <c r="D49" s="122"/>
      <c r="E49" s="72" t="s">
        <v>63</v>
      </c>
      <c r="F49" s="66">
        <v>250</v>
      </c>
      <c r="G49" s="66">
        <v>250</v>
      </c>
      <c r="H49" s="66">
        <v>746.55</v>
      </c>
      <c r="I49" s="46">
        <f t="shared" si="0"/>
        <v>2.9861999999999997</v>
      </c>
    </row>
    <row r="50" spans="2:9" ht="15" customHeight="1" x14ac:dyDescent="0.25">
      <c r="B50" s="120">
        <v>3234</v>
      </c>
      <c r="C50" s="121"/>
      <c r="D50" s="122"/>
      <c r="E50" s="72" t="s">
        <v>64</v>
      </c>
      <c r="F50" s="66">
        <v>8000</v>
      </c>
      <c r="G50" s="66">
        <v>8000</v>
      </c>
      <c r="H50" s="66">
        <v>14640.71</v>
      </c>
      <c r="I50" s="46">
        <f t="shared" si="0"/>
        <v>1.8300887499999998</v>
      </c>
    </row>
    <row r="51" spans="2:9" ht="15" customHeight="1" x14ac:dyDescent="0.25">
      <c r="B51" s="120">
        <v>3235</v>
      </c>
      <c r="C51" s="121"/>
      <c r="D51" s="122"/>
      <c r="E51" s="72" t="s">
        <v>65</v>
      </c>
      <c r="F51" s="66">
        <v>1195</v>
      </c>
      <c r="G51" s="66">
        <v>1195</v>
      </c>
      <c r="H51" s="66">
        <v>597.24</v>
      </c>
      <c r="I51" s="46">
        <f t="shared" si="0"/>
        <v>0.49978242677824269</v>
      </c>
    </row>
    <row r="52" spans="2:9" ht="15" customHeight="1" x14ac:dyDescent="0.25">
      <c r="B52" s="120">
        <v>3236</v>
      </c>
      <c r="C52" s="121"/>
      <c r="D52" s="122"/>
      <c r="E52" s="72" t="s">
        <v>101</v>
      </c>
      <c r="F52" s="66">
        <v>2000</v>
      </c>
      <c r="G52" s="66">
        <v>2000</v>
      </c>
      <c r="H52" s="66">
        <v>0</v>
      </c>
      <c r="I52" s="46">
        <f t="shared" si="0"/>
        <v>0</v>
      </c>
    </row>
    <row r="53" spans="2:9" ht="15" customHeight="1" x14ac:dyDescent="0.25">
      <c r="B53" s="120">
        <v>3238</v>
      </c>
      <c r="C53" s="121"/>
      <c r="D53" s="122"/>
      <c r="E53" s="72" t="s">
        <v>67</v>
      </c>
      <c r="F53" s="66">
        <v>15700</v>
      </c>
      <c r="G53" s="66">
        <v>15700</v>
      </c>
      <c r="H53" s="66">
        <v>12179.64</v>
      </c>
      <c r="I53" s="46">
        <f t="shared" si="0"/>
        <v>0.77577324840764328</v>
      </c>
    </row>
    <row r="54" spans="2:9" ht="15" customHeight="1" x14ac:dyDescent="0.25">
      <c r="B54" s="120">
        <v>3239</v>
      </c>
      <c r="C54" s="121"/>
      <c r="D54" s="122"/>
      <c r="E54" s="72" t="s">
        <v>68</v>
      </c>
      <c r="F54" s="66">
        <v>1400</v>
      </c>
      <c r="G54" s="66">
        <v>1400</v>
      </c>
      <c r="H54" s="66">
        <v>2056.21</v>
      </c>
      <c r="I54" s="46">
        <f t="shared" si="0"/>
        <v>1.4687214285714285</v>
      </c>
    </row>
    <row r="55" spans="2:9" ht="15" customHeight="1" x14ac:dyDescent="0.25">
      <c r="B55" s="120">
        <v>3291</v>
      </c>
      <c r="C55" s="121"/>
      <c r="D55" s="122"/>
      <c r="E55" s="72" t="s">
        <v>102</v>
      </c>
      <c r="F55" s="66">
        <v>1050</v>
      </c>
      <c r="G55" s="66">
        <v>1050</v>
      </c>
      <c r="H55" s="66">
        <v>322.7</v>
      </c>
      <c r="I55" s="46">
        <f t="shared" si="0"/>
        <v>0.30733333333333335</v>
      </c>
    </row>
    <row r="56" spans="2:9" ht="15" customHeight="1" x14ac:dyDescent="0.25">
      <c r="B56" s="120">
        <v>3292</v>
      </c>
      <c r="C56" s="121"/>
      <c r="D56" s="122"/>
      <c r="E56" s="72" t="s">
        <v>71</v>
      </c>
      <c r="F56" s="66">
        <v>1320</v>
      </c>
      <c r="G56" s="66">
        <v>1320</v>
      </c>
      <c r="H56" s="66">
        <v>957.1</v>
      </c>
      <c r="I56" s="46">
        <f t="shared" si="0"/>
        <v>0.7250757575757576</v>
      </c>
    </row>
    <row r="57" spans="2:9" ht="15" customHeight="1" x14ac:dyDescent="0.25">
      <c r="B57" s="120">
        <v>3293</v>
      </c>
      <c r="C57" s="121"/>
      <c r="D57" s="122"/>
      <c r="E57" s="72" t="s">
        <v>73</v>
      </c>
      <c r="F57" s="66">
        <v>1000</v>
      </c>
      <c r="G57" s="66">
        <v>1000</v>
      </c>
      <c r="H57" s="66">
        <v>447.95</v>
      </c>
      <c r="I57" s="46">
        <f t="shared" si="0"/>
        <v>0.44795000000000001</v>
      </c>
    </row>
    <row r="58" spans="2:9" ht="15" customHeight="1" x14ac:dyDescent="0.25">
      <c r="B58" s="120">
        <v>3294</v>
      </c>
      <c r="C58" s="121"/>
      <c r="D58" s="122"/>
      <c r="E58" s="72" t="s">
        <v>144</v>
      </c>
      <c r="F58" s="66">
        <v>30</v>
      </c>
      <c r="G58" s="66">
        <v>30</v>
      </c>
      <c r="H58" s="66">
        <v>0</v>
      </c>
      <c r="I58" s="46">
        <f t="shared" si="0"/>
        <v>0</v>
      </c>
    </row>
    <row r="59" spans="2:9" ht="15" customHeight="1" x14ac:dyDescent="0.25">
      <c r="B59" s="120">
        <v>3295</v>
      </c>
      <c r="C59" s="121"/>
      <c r="D59" s="122"/>
      <c r="E59" s="72" t="s">
        <v>72</v>
      </c>
      <c r="F59" s="66">
        <v>2800</v>
      </c>
      <c r="G59" s="66">
        <v>2800</v>
      </c>
      <c r="H59" s="66">
        <v>1435.16</v>
      </c>
      <c r="I59" s="46">
        <f t="shared" si="0"/>
        <v>0.51255714285714293</v>
      </c>
    </row>
    <row r="60" spans="2:9" ht="15" customHeight="1" x14ac:dyDescent="0.25">
      <c r="B60" s="120">
        <v>3299</v>
      </c>
      <c r="C60" s="121"/>
      <c r="D60" s="122"/>
      <c r="E60" s="72" t="s">
        <v>69</v>
      </c>
      <c r="F60" s="66">
        <v>500</v>
      </c>
      <c r="G60" s="66">
        <v>500</v>
      </c>
      <c r="H60" s="66">
        <v>251.94</v>
      </c>
      <c r="I60" s="46">
        <f t="shared" si="0"/>
        <v>0.50387999999999999</v>
      </c>
    </row>
    <row r="61" spans="2:9" ht="15" customHeight="1" x14ac:dyDescent="0.25">
      <c r="B61" s="120">
        <v>34</v>
      </c>
      <c r="C61" s="121"/>
      <c r="D61" s="122"/>
      <c r="E61" s="71" t="s">
        <v>75</v>
      </c>
      <c r="F61" s="66">
        <f>F62</f>
        <v>600</v>
      </c>
      <c r="G61" s="66">
        <f>G62</f>
        <v>600</v>
      </c>
      <c r="H61" s="66">
        <f>H62</f>
        <v>355.06</v>
      </c>
      <c r="I61" s="46">
        <f t="shared" si="0"/>
        <v>0.59176666666666666</v>
      </c>
    </row>
    <row r="62" spans="2:9" ht="15" customHeight="1" x14ac:dyDescent="0.25">
      <c r="B62" s="120">
        <v>3431</v>
      </c>
      <c r="C62" s="121"/>
      <c r="D62" s="122"/>
      <c r="E62" s="72" t="s">
        <v>96</v>
      </c>
      <c r="F62" s="66">
        <v>600</v>
      </c>
      <c r="G62" s="66">
        <v>600</v>
      </c>
      <c r="H62" s="66">
        <v>355.06</v>
      </c>
      <c r="I62" s="46">
        <f t="shared" si="0"/>
        <v>0.59176666666666666</v>
      </c>
    </row>
    <row r="63" spans="2:9" ht="15" customHeight="1" x14ac:dyDescent="0.25">
      <c r="B63" s="59"/>
      <c r="C63" s="60"/>
      <c r="D63" s="61"/>
      <c r="E63" s="62"/>
      <c r="F63" s="58"/>
      <c r="G63" s="58"/>
      <c r="H63" s="58"/>
      <c r="I63" s="46"/>
    </row>
    <row r="64" spans="2:9" ht="15" customHeight="1" x14ac:dyDescent="0.25">
      <c r="B64" s="124" t="s">
        <v>103</v>
      </c>
      <c r="C64" s="125"/>
      <c r="D64" s="126"/>
      <c r="E64" s="78" t="s">
        <v>116</v>
      </c>
      <c r="F64" s="73">
        <f>F65+F98+F105+F112</f>
        <v>82910</v>
      </c>
      <c r="G64" s="73">
        <f>G65+G98+G105+G112</f>
        <v>82910</v>
      </c>
      <c r="H64" s="73">
        <f>H65+H98+H105+H112</f>
        <v>1683.18</v>
      </c>
      <c r="I64" s="47">
        <f t="shared" si="0"/>
        <v>2.0301290556024604E-2</v>
      </c>
    </row>
    <row r="65" spans="2:9" ht="15" customHeight="1" x14ac:dyDescent="0.25">
      <c r="B65" s="123">
        <v>31</v>
      </c>
      <c r="C65" s="123"/>
      <c r="D65" s="123"/>
      <c r="E65" s="78" t="s">
        <v>104</v>
      </c>
      <c r="F65" s="73">
        <f>F66+F90</f>
        <v>45000</v>
      </c>
      <c r="G65" s="73">
        <f>G66+G90</f>
        <v>45000</v>
      </c>
      <c r="H65" s="73">
        <f>H66+H90</f>
        <v>1218.18</v>
      </c>
      <c r="I65" s="47">
        <f t="shared" si="0"/>
        <v>2.7070666666666666E-2</v>
      </c>
    </row>
    <row r="66" spans="2:9" ht="15" customHeight="1" x14ac:dyDescent="0.25">
      <c r="B66" s="117">
        <v>3</v>
      </c>
      <c r="C66" s="118"/>
      <c r="D66" s="119"/>
      <c r="E66" s="67" t="s">
        <v>4</v>
      </c>
      <c r="F66" s="66">
        <f>F67+F71+F88</f>
        <v>41400</v>
      </c>
      <c r="G66" s="66">
        <f>G67+G71+G88</f>
        <v>41400</v>
      </c>
      <c r="H66" s="66">
        <f>H67+H71+H88</f>
        <v>858.18000000000006</v>
      </c>
      <c r="I66" s="46">
        <f t="shared" si="0"/>
        <v>2.0728985507246379E-2</v>
      </c>
    </row>
    <row r="67" spans="2:9" ht="15" customHeight="1" x14ac:dyDescent="0.25">
      <c r="B67" s="120">
        <v>31</v>
      </c>
      <c r="C67" s="121"/>
      <c r="D67" s="122"/>
      <c r="E67" s="71" t="s">
        <v>5</v>
      </c>
      <c r="F67" s="66">
        <f>F68+F69+F70</f>
        <v>5700</v>
      </c>
      <c r="G67" s="66">
        <f>G68+G69+G70</f>
        <v>5700</v>
      </c>
      <c r="H67" s="66">
        <f>H68+H69+H70</f>
        <v>85.49</v>
      </c>
      <c r="I67" s="46">
        <f t="shared" si="0"/>
        <v>1.4998245614035087E-2</v>
      </c>
    </row>
    <row r="68" spans="2:9" ht="15" customHeight="1" x14ac:dyDescent="0.25">
      <c r="B68" s="120">
        <v>3111</v>
      </c>
      <c r="C68" s="121"/>
      <c r="D68" s="122"/>
      <c r="E68" s="72" t="s">
        <v>23</v>
      </c>
      <c r="F68" s="66">
        <v>3000</v>
      </c>
      <c r="G68" s="66">
        <v>3000</v>
      </c>
      <c r="H68" s="66">
        <v>85.49</v>
      </c>
      <c r="I68" s="46">
        <f t="shared" si="0"/>
        <v>2.8496666666666667E-2</v>
      </c>
    </row>
    <row r="69" spans="2:9" ht="15" customHeight="1" x14ac:dyDescent="0.25">
      <c r="B69" s="128">
        <v>3121</v>
      </c>
      <c r="C69" s="128"/>
      <c r="D69" s="128"/>
      <c r="E69" s="72" t="s">
        <v>48</v>
      </c>
      <c r="F69" s="66">
        <v>2200</v>
      </c>
      <c r="G69" s="66">
        <v>2200</v>
      </c>
      <c r="H69" s="66">
        <v>0</v>
      </c>
      <c r="I69" s="46">
        <f t="shared" si="0"/>
        <v>0</v>
      </c>
    </row>
    <row r="70" spans="2:9" ht="15" customHeight="1" x14ac:dyDescent="0.25">
      <c r="B70" s="120">
        <v>3132</v>
      </c>
      <c r="C70" s="121"/>
      <c r="D70" s="122"/>
      <c r="E70" s="72" t="s">
        <v>95</v>
      </c>
      <c r="F70" s="66">
        <v>500</v>
      </c>
      <c r="G70" s="66">
        <v>500</v>
      </c>
      <c r="H70" s="66">
        <v>0</v>
      </c>
      <c r="I70" s="46">
        <f t="shared" si="0"/>
        <v>0</v>
      </c>
    </row>
    <row r="71" spans="2:9" ht="15" customHeight="1" x14ac:dyDescent="0.25">
      <c r="B71" s="120">
        <v>32</v>
      </c>
      <c r="C71" s="121"/>
      <c r="D71" s="122"/>
      <c r="E71" s="71" t="s">
        <v>9</v>
      </c>
      <c r="F71" s="66">
        <f>SUM(F72:F87)</f>
        <v>35500</v>
      </c>
      <c r="G71" s="66">
        <f>SUM(G72:G87)</f>
        <v>35500</v>
      </c>
      <c r="H71" s="66">
        <f>SUM(H72:H87)</f>
        <v>712.24</v>
      </c>
      <c r="I71" s="46">
        <f t="shared" si="0"/>
        <v>2.0063098591549297E-2</v>
      </c>
    </row>
    <row r="72" spans="2:9" ht="15" customHeight="1" x14ac:dyDescent="0.25">
      <c r="B72" s="120">
        <v>3211</v>
      </c>
      <c r="C72" s="121"/>
      <c r="D72" s="122"/>
      <c r="E72" s="72" t="s">
        <v>25</v>
      </c>
      <c r="F72" s="66">
        <v>2500</v>
      </c>
      <c r="G72" s="66">
        <v>2500</v>
      </c>
      <c r="H72" s="66">
        <v>0</v>
      </c>
      <c r="I72" s="46">
        <f t="shared" si="0"/>
        <v>0</v>
      </c>
    </row>
    <row r="73" spans="2:9" ht="15" customHeight="1" x14ac:dyDescent="0.25">
      <c r="B73" s="120">
        <v>3213</v>
      </c>
      <c r="C73" s="121"/>
      <c r="D73" s="122"/>
      <c r="E73" s="72" t="s">
        <v>98</v>
      </c>
      <c r="F73" s="66">
        <v>2000</v>
      </c>
      <c r="G73" s="66">
        <v>2000</v>
      </c>
      <c r="H73" s="66">
        <v>712.24</v>
      </c>
      <c r="I73" s="46">
        <f t="shared" si="0"/>
        <v>0.35611999999999999</v>
      </c>
    </row>
    <row r="74" spans="2:9" ht="15" customHeight="1" x14ac:dyDescent="0.25">
      <c r="B74" s="120">
        <v>3214</v>
      </c>
      <c r="C74" s="121"/>
      <c r="D74" s="122"/>
      <c r="E74" s="72" t="s">
        <v>53</v>
      </c>
      <c r="F74" s="66">
        <v>50</v>
      </c>
      <c r="G74" s="66">
        <v>50</v>
      </c>
      <c r="H74" s="66">
        <v>0</v>
      </c>
      <c r="I74" s="46">
        <f t="shared" si="0"/>
        <v>0</v>
      </c>
    </row>
    <row r="75" spans="2:9" ht="15" customHeight="1" x14ac:dyDescent="0.25">
      <c r="B75" s="120">
        <v>3221</v>
      </c>
      <c r="C75" s="121"/>
      <c r="D75" s="122"/>
      <c r="E75" s="72" t="s">
        <v>55</v>
      </c>
      <c r="F75" s="66">
        <v>2000</v>
      </c>
      <c r="G75" s="66">
        <v>2000</v>
      </c>
      <c r="H75" s="66">
        <v>0</v>
      </c>
      <c r="I75" s="46">
        <f t="shared" si="0"/>
        <v>0</v>
      </c>
    </row>
    <row r="76" spans="2:9" ht="15" customHeight="1" x14ac:dyDescent="0.25">
      <c r="B76" s="120">
        <v>3223</v>
      </c>
      <c r="C76" s="121"/>
      <c r="D76" s="122"/>
      <c r="E76" s="72" t="s">
        <v>56</v>
      </c>
      <c r="F76" s="66">
        <v>500</v>
      </c>
      <c r="G76" s="66">
        <v>500</v>
      </c>
      <c r="H76" s="66">
        <v>0</v>
      </c>
      <c r="I76" s="46">
        <f t="shared" si="0"/>
        <v>0</v>
      </c>
    </row>
    <row r="77" spans="2:9" ht="15" customHeight="1" x14ac:dyDescent="0.25">
      <c r="B77" s="120">
        <v>3224</v>
      </c>
      <c r="C77" s="121"/>
      <c r="D77" s="122"/>
      <c r="E77" s="72" t="s">
        <v>99</v>
      </c>
      <c r="F77" s="66">
        <v>130</v>
      </c>
      <c r="G77" s="66">
        <v>130</v>
      </c>
      <c r="H77" s="66">
        <v>0</v>
      </c>
      <c r="I77" s="46">
        <f t="shared" si="0"/>
        <v>0</v>
      </c>
    </row>
    <row r="78" spans="2:9" ht="15" customHeight="1" x14ac:dyDescent="0.25">
      <c r="B78" s="120">
        <v>3225</v>
      </c>
      <c r="C78" s="121"/>
      <c r="D78" s="122"/>
      <c r="E78" s="72" t="s">
        <v>100</v>
      </c>
      <c r="F78" s="66">
        <v>100</v>
      </c>
      <c r="G78" s="66">
        <v>100</v>
      </c>
      <c r="H78" s="66">
        <v>0</v>
      </c>
      <c r="I78" s="46">
        <f t="shared" si="0"/>
        <v>0</v>
      </c>
    </row>
    <row r="79" spans="2:9" ht="15" customHeight="1" x14ac:dyDescent="0.25">
      <c r="B79" s="120">
        <v>3227</v>
      </c>
      <c r="C79" s="121"/>
      <c r="D79" s="122"/>
      <c r="E79" s="72" t="s">
        <v>59</v>
      </c>
      <c r="F79" s="66">
        <v>100</v>
      </c>
      <c r="G79" s="66">
        <v>100</v>
      </c>
      <c r="H79" s="66">
        <v>0</v>
      </c>
      <c r="I79" s="46">
        <f t="shared" si="0"/>
        <v>0</v>
      </c>
    </row>
    <row r="80" spans="2:9" ht="15" customHeight="1" x14ac:dyDescent="0.25">
      <c r="B80" s="120">
        <v>3231</v>
      </c>
      <c r="C80" s="121"/>
      <c r="D80" s="122"/>
      <c r="E80" s="72" t="s">
        <v>61</v>
      </c>
      <c r="F80" s="66">
        <v>100</v>
      </c>
      <c r="G80" s="66">
        <v>100</v>
      </c>
      <c r="H80" s="66">
        <v>0</v>
      </c>
      <c r="I80" s="46">
        <f t="shared" si="0"/>
        <v>0</v>
      </c>
    </row>
    <row r="81" spans="2:9" ht="15" customHeight="1" x14ac:dyDescent="0.25">
      <c r="B81" s="120">
        <v>3232</v>
      </c>
      <c r="C81" s="121"/>
      <c r="D81" s="122"/>
      <c r="E81" s="72" t="s">
        <v>91</v>
      </c>
      <c r="F81" s="66">
        <v>790</v>
      </c>
      <c r="G81" s="66">
        <v>790</v>
      </c>
      <c r="H81" s="66">
        <v>0</v>
      </c>
      <c r="I81" s="46">
        <f t="shared" si="0"/>
        <v>0</v>
      </c>
    </row>
    <row r="82" spans="2:9" ht="15" customHeight="1" x14ac:dyDescent="0.25">
      <c r="B82" s="120">
        <v>3234</v>
      </c>
      <c r="C82" s="121"/>
      <c r="D82" s="122"/>
      <c r="E82" s="72" t="s">
        <v>64</v>
      </c>
      <c r="F82" s="66">
        <v>530</v>
      </c>
      <c r="G82" s="66">
        <v>530</v>
      </c>
      <c r="H82" s="66">
        <v>0</v>
      </c>
      <c r="I82" s="46">
        <f t="shared" si="0"/>
        <v>0</v>
      </c>
    </row>
    <row r="83" spans="2:9" ht="15" customHeight="1" x14ac:dyDescent="0.25">
      <c r="B83" s="120">
        <v>3236</v>
      </c>
      <c r="C83" s="121"/>
      <c r="D83" s="122"/>
      <c r="E83" s="72" t="s">
        <v>101</v>
      </c>
      <c r="F83" s="66">
        <v>100</v>
      </c>
      <c r="G83" s="66">
        <v>100</v>
      </c>
      <c r="H83" s="66">
        <v>0</v>
      </c>
      <c r="I83" s="46">
        <f t="shared" si="0"/>
        <v>0</v>
      </c>
    </row>
    <row r="84" spans="2:9" ht="15" customHeight="1" x14ac:dyDescent="0.25">
      <c r="B84" s="120">
        <v>3238</v>
      </c>
      <c r="C84" s="121"/>
      <c r="D84" s="122"/>
      <c r="E84" s="72" t="s">
        <v>67</v>
      </c>
      <c r="F84" s="66">
        <v>500</v>
      </c>
      <c r="G84" s="66">
        <v>500</v>
      </c>
      <c r="H84" s="66">
        <v>0</v>
      </c>
      <c r="I84" s="46">
        <f t="shared" si="0"/>
        <v>0</v>
      </c>
    </row>
    <row r="85" spans="2:9" ht="15" customHeight="1" x14ac:dyDescent="0.25">
      <c r="B85" s="120">
        <v>3239</v>
      </c>
      <c r="C85" s="121"/>
      <c r="D85" s="122"/>
      <c r="E85" s="72" t="s">
        <v>68</v>
      </c>
      <c r="F85" s="66">
        <v>25000</v>
      </c>
      <c r="G85" s="66">
        <v>25000</v>
      </c>
      <c r="H85" s="66">
        <v>0</v>
      </c>
      <c r="I85" s="46">
        <f t="shared" si="0"/>
        <v>0</v>
      </c>
    </row>
    <row r="86" spans="2:9" ht="15" customHeight="1" x14ac:dyDescent="0.25">
      <c r="B86" s="120">
        <v>3293</v>
      </c>
      <c r="C86" s="121"/>
      <c r="D86" s="122"/>
      <c r="E86" s="72" t="s">
        <v>73</v>
      </c>
      <c r="F86" s="66">
        <v>600</v>
      </c>
      <c r="G86" s="66">
        <v>600</v>
      </c>
      <c r="H86" s="66">
        <v>0</v>
      </c>
      <c r="I86" s="46">
        <f t="shared" si="0"/>
        <v>0</v>
      </c>
    </row>
    <row r="87" spans="2:9" ht="15" customHeight="1" x14ac:dyDescent="0.25">
      <c r="B87" s="120">
        <v>3299</v>
      </c>
      <c r="C87" s="121"/>
      <c r="D87" s="122"/>
      <c r="E87" s="72" t="s">
        <v>69</v>
      </c>
      <c r="F87" s="66">
        <v>500</v>
      </c>
      <c r="G87" s="66">
        <v>500</v>
      </c>
      <c r="H87" s="66">
        <v>0</v>
      </c>
      <c r="I87" s="46">
        <f t="shared" si="0"/>
        <v>0</v>
      </c>
    </row>
    <row r="88" spans="2:9" ht="15" customHeight="1" x14ac:dyDescent="0.25">
      <c r="B88" s="120">
        <v>34</v>
      </c>
      <c r="C88" s="121"/>
      <c r="D88" s="122"/>
      <c r="E88" s="71" t="s">
        <v>75</v>
      </c>
      <c r="F88" s="66">
        <f>F89</f>
        <v>200</v>
      </c>
      <c r="G88" s="66">
        <f>G89</f>
        <v>200</v>
      </c>
      <c r="H88" s="66">
        <f>H89</f>
        <v>60.45</v>
      </c>
      <c r="I88" s="46">
        <f t="shared" ref="I88:I101" si="11">H88/G88</f>
        <v>0.30225000000000002</v>
      </c>
    </row>
    <row r="89" spans="2:9" ht="15" customHeight="1" x14ac:dyDescent="0.25">
      <c r="B89" s="120">
        <v>3431</v>
      </c>
      <c r="C89" s="121"/>
      <c r="D89" s="122"/>
      <c r="E89" s="72" t="s">
        <v>96</v>
      </c>
      <c r="F89" s="66">
        <v>200</v>
      </c>
      <c r="G89" s="66">
        <v>200</v>
      </c>
      <c r="H89" s="66">
        <v>60.45</v>
      </c>
      <c r="I89" s="46">
        <f t="shared" si="11"/>
        <v>0.30225000000000002</v>
      </c>
    </row>
    <row r="90" spans="2:9" ht="15" customHeight="1" x14ac:dyDescent="0.25">
      <c r="B90" s="117">
        <v>4</v>
      </c>
      <c r="C90" s="118"/>
      <c r="D90" s="119"/>
      <c r="E90" s="67" t="s">
        <v>92</v>
      </c>
      <c r="F90" s="66">
        <f>F91+F93</f>
        <v>3600</v>
      </c>
      <c r="G90" s="66">
        <f>G91+G93</f>
        <v>3600</v>
      </c>
      <c r="H90" s="66">
        <f>H91+H93</f>
        <v>360</v>
      </c>
      <c r="I90" s="46">
        <f t="shared" si="11"/>
        <v>0.1</v>
      </c>
    </row>
    <row r="91" spans="2:9" ht="15" customHeight="1" x14ac:dyDescent="0.25">
      <c r="B91" s="120">
        <v>41</v>
      </c>
      <c r="C91" s="121"/>
      <c r="D91" s="122"/>
      <c r="E91" s="71" t="s">
        <v>143</v>
      </c>
      <c r="F91" s="66">
        <f>F92</f>
        <v>750</v>
      </c>
      <c r="G91" s="66">
        <f>G92</f>
        <v>750</v>
      </c>
      <c r="H91" s="66">
        <f>H92</f>
        <v>0</v>
      </c>
      <c r="I91" s="46">
        <f t="shared" ref="I91:I92" si="12">H91/G91</f>
        <v>0</v>
      </c>
    </row>
    <row r="92" spans="2:9" ht="15" customHeight="1" x14ac:dyDescent="0.25">
      <c r="B92" s="120">
        <v>4123</v>
      </c>
      <c r="C92" s="121"/>
      <c r="D92" s="122"/>
      <c r="E92" s="83" t="s">
        <v>141</v>
      </c>
      <c r="F92" s="66">
        <v>750</v>
      </c>
      <c r="G92" s="66">
        <v>750</v>
      </c>
      <c r="H92" s="66">
        <v>0</v>
      </c>
      <c r="I92" s="46">
        <f t="shared" si="12"/>
        <v>0</v>
      </c>
    </row>
    <row r="93" spans="2:9" ht="15" customHeight="1" x14ac:dyDescent="0.25">
      <c r="B93" s="120">
        <v>42</v>
      </c>
      <c r="C93" s="121"/>
      <c r="D93" s="122"/>
      <c r="E93" s="71" t="s">
        <v>93</v>
      </c>
      <c r="F93" s="66">
        <f t="shared" ref="F93:H93" si="13">SUM(F94:F97)</f>
        <v>2850</v>
      </c>
      <c r="G93" s="66">
        <f t="shared" ref="G93" si="14">SUM(G94:G97)</f>
        <v>2850</v>
      </c>
      <c r="H93" s="66">
        <f t="shared" si="13"/>
        <v>360</v>
      </c>
      <c r="I93" s="46">
        <f t="shared" si="11"/>
        <v>0.12631578947368421</v>
      </c>
    </row>
    <row r="94" spans="2:9" ht="15" customHeight="1" x14ac:dyDescent="0.25">
      <c r="B94" s="128">
        <v>4221</v>
      </c>
      <c r="C94" s="128"/>
      <c r="D94" s="128"/>
      <c r="E94" s="72" t="s">
        <v>81</v>
      </c>
      <c r="F94" s="66">
        <v>2000</v>
      </c>
      <c r="G94" s="66">
        <v>2000</v>
      </c>
      <c r="H94" s="66">
        <v>0</v>
      </c>
      <c r="I94" s="46">
        <f t="shared" si="11"/>
        <v>0</v>
      </c>
    </row>
    <row r="95" spans="2:9" ht="15" customHeight="1" x14ac:dyDescent="0.25">
      <c r="B95" s="128">
        <v>4225</v>
      </c>
      <c r="C95" s="128"/>
      <c r="D95" s="128"/>
      <c r="E95" s="72" t="s">
        <v>134</v>
      </c>
      <c r="F95" s="66">
        <v>700</v>
      </c>
      <c r="G95" s="66">
        <v>700</v>
      </c>
      <c r="H95" s="66">
        <v>0</v>
      </c>
      <c r="I95" s="46">
        <f>H95/G95</f>
        <v>0</v>
      </c>
    </row>
    <row r="96" spans="2:9" ht="15" hidden="1" customHeight="1" x14ac:dyDescent="0.25">
      <c r="B96" s="120">
        <v>4227</v>
      </c>
      <c r="C96" s="121"/>
      <c r="D96" s="122"/>
      <c r="E96" s="72" t="s">
        <v>105</v>
      </c>
      <c r="F96" s="66">
        <v>0</v>
      </c>
      <c r="G96" s="66">
        <v>0</v>
      </c>
      <c r="H96" s="66">
        <v>0</v>
      </c>
      <c r="I96" s="46" t="e">
        <f t="shared" si="11"/>
        <v>#DIV/0!</v>
      </c>
    </row>
    <row r="97" spans="2:9" ht="15" customHeight="1" x14ac:dyDescent="0.25">
      <c r="B97" s="120">
        <v>4241</v>
      </c>
      <c r="C97" s="121"/>
      <c r="D97" s="122"/>
      <c r="E97" s="72" t="s">
        <v>84</v>
      </c>
      <c r="F97" s="66">
        <v>150</v>
      </c>
      <c r="G97" s="66">
        <v>150</v>
      </c>
      <c r="H97" s="66">
        <v>360</v>
      </c>
      <c r="I97" s="46">
        <f t="shared" si="11"/>
        <v>2.4</v>
      </c>
    </row>
    <row r="98" spans="2:9" ht="15" customHeight="1" x14ac:dyDescent="0.25">
      <c r="B98" s="123">
        <v>52</v>
      </c>
      <c r="C98" s="123"/>
      <c r="D98" s="123"/>
      <c r="E98" s="78" t="s">
        <v>130</v>
      </c>
      <c r="F98" s="73">
        <f>F99+F102</f>
        <v>12000</v>
      </c>
      <c r="G98" s="73">
        <f t="shared" ref="G98:H98" si="15">G99+G102</f>
        <v>12000</v>
      </c>
      <c r="H98" s="73">
        <f t="shared" si="15"/>
        <v>465</v>
      </c>
      <c r="I98" s="47">
        <f t="shared" si="11"/>
        <v>3.875E-2</v>
      </c>
    </row>
    <row r="99" spans="2:9" ht="15" customHeight="1" x14ac:dyDescent="0.25">
      <c r="B99" s="117">
        <v>3</v>
      </c>
      <c r="C99" s="118"/>
      <c r="D99" s="119"/>
      <c r="E99" s="67" t="s">
        <v>4</v>
      </c>
      <c r="F99" s="66">
        <f>F100</f>
        <v>0</v>
      </c>
      <c r="G99" s="66">
        <f t="shared" ref="G99:H100" si="16">G100</f>
        <v>0</v>
      </c>
      <c r="H99" s="66">
        <f t="shared" si="16"/>
        <v>465</v>
      </c>
      <c r="I99" s="46" t="e">
        <f t="shared" si="11"/>
        <v>#DIV/0!</v>
      </c>
    </row>
    <row r="100" spans="2:9" ht="15" customHeight="1" x14ac:dyDescent="0.25">
      <c r="B100" s="120">
        <v>31</v>
      </c>
      <c r="C100" s="121"/>
      <c r="D100" s="122"/>
      <c r="E100" s="71" t="s">
        <v>5</v>
      </c>
      <c r="F100" s="66">
        <f>F101</f>
        <v>0</v>
      </c>
      <c r="G100" s="66">
        <f t="shared" si="16"/>
        <v>0</v>
      </c>
      <c r="H100" s="66">
        <f t="shared" si="16"/>
        <v>465</v>
      </c>
      <c r="I100" s="46" t="e">
        <f t="shared" si="11"/>
        <v>#DIV/0!</v>
      </c>
    </row>
    <row r="101" spans="2:9" ht="15" customHeight="1" x14ac:dyDescent="0.25">
      <c r="B101" s="120">
        <v>3111</v>
      </c>
      <c r="C101" s="121"/>
      <c r="D101" s="122"/>
      <c r="E101" s="72" t="s">
        <v>23</v>
      </c>
      <c r="F101" s="66">
        <v>0</v>
      </c>
      <c r="G101" s="66">
        <v>0</v>
      </c>
      <c r="H101" s="66">
        <v>465</v>
      </c>
      <c r="I101" s="46" t="e">
        <f t="shared" si="11"/>
        <v>#DIV/0!</v>
      </c>
    </row>
    <row r="102" spans="2:9" ht="15" customHeight="1" x14ac:dyDescent="0.25">
      <c r="B102" s="117">
        <v>4</v>
      </c>
      <c r="C102" s="118"/>
      <c r="D102" s="119"/>
      <c r="E102" s="67" t="s">
        <v>92</v>
      </c>
      <c r="F102" s="66">
        <f t="shared" ref="F102:H102" si="17">F103</f>
        <v>12000</v>
      </c>
      <c r="G102" s="66">
        <f t="shared" si="17"/>
        <v>12000</v>
      </c>
      <c r="H102" s="66">
        <f t="shared" si="17"/>
        <v>0</v>
      </c>
      <c r="I102" s="46">
        <f t="shared" ref="I102:I112" si="18">H102/G102</f>
        <v>0</v>
      </c>
    </row>
    <row r="103" spans="2:9" ht="15" customHeight="1" x14ac:dyDescent="0.25">
      <c r="B103" s="120">
        <v>42</v>
      </c>
      <c r="C103" s="121"/>
      <c r="D103" s="122"/>
      <c r="E103" s="71" t="s">
        <v>93</v>
      </c>
      <c r="F103" s="66">
        <f>SUM(F104:F104)</f>
        <v>12000</v>
      </c>
      <c r="G103" s="66">
        <f>SUM(G104:G104)</f>
        <v>12000</v>
      </c>
      <c r="H103" s="66">
        <f>SUM(H104:H104)</f>
        <v>0</v>
      </c>
      <c r="I103" s="46">
        <f t="shared" si="18"/>
        <v>0</v>
      </c>
    </row>
    <row r="104" spans="2:9" ht="15" customHeight="1" x14ac:dyDescent="0.25">
      <c r="B104" s="128">
        <v>4221</v>
      </c>
      <c r="C104" s="128"/>
      <c r="D104" s="128"/>
      <c r="E104" s="72" t="s">
        <v>81</v>
      </c>
      <c r="F104" s="66">
        <v>12000</v>
      </c>
      <c r="G104" s="66">
        <v>12000</v>
      </c>
      <c r="H104" s="66">
        <v>0</v>
      </c>
      <c r="I104" s="46">
        <f t="shared" si="18"/>
        <v>0</v>
      </c>
    </row>
    <row r="105" spans="2:9" ht="15" customHeight="1" x14ac:dyDescent="0.25">
      <c r="B105" s="123">
        <v>56</v>
      </c>
      <c r="C105" s="123"/>
      <c r="D105" s="123"/>
      <c r="E105" s="78" t="s">
        <v>149</v>
      </c>
      <c r="F105" s="73">
        <f>F106</f>
        <v>25510</v>
      </c>
      <c r="G105" s="73">
        <f>G106</f>
        <v>25510</v>
      </c>
      <c r="H105" s="73">
        <f>H106</f>
        <v>0</v>
      </c>
      <c r="I105" s="47">
        <f t="shared" si="18"/>
        <v>0</v>
      </c>
    </row>
    <row r="106" spans="2:9" ht="15" customHeight="1" x14ac:dyDescent="0.25">
      <c r="B106" s="117">
        <v>3</v>
      </c>
      <c r="C106" s="118"/>
      <c r="D106" s="119"/>
      <c r="E106" s="67" t="s">
        <v>4</v>
      </c>
      <c r="F106" s="66">
        <f>F107+F110</f>
        <v>25510</v>
      </c>
      <c r="G106" s="66">
        <f>G107+G110</f>
        <v>25510</v>
      </c>
      <c r="H106" s="66">
        <f>H107+H110</f>
        <v>0</v>
      </c>
      <c r="I106" s="46">
        <f t="shared" si="18"/>
        <v>0</v>
      </c>
    </row>
    <row r="107" spans="2:9" ht="15" customHeight="1" x14ac:dyDescent="0.25">
      <c r="B107" s="120">
        <v>31</v>
      </c>
      <c r="C107" s="121"/>
      <c r="D107" s="122"/>
      <c r="E107" s="71" t="s">
        <v>5</v>
      </c>
      <c r="F107" s="66">
        <f>F108+F109</f>
        <v>25030</v>
      </c>
      <c r="G107" s="66">
        <f>G108+G109</f>
        <v>25030</v>
      </c>
      <c r="H107" s="66">
        <f>H108+H109</f>
        <v>0</v>
      </c>
      <c r="I107" s="46">
        <f t="shared" si="18"/>
        <v>0</v>
      </c>
    </row>
    <row r="108" spans="2:9" ht="15" customHeight="1" x14ac:dyDescent="0.25">
      <c r="B108" s="120">
        <v>3111</v>
      </c>
      <c r="C108" s="121"/>
      <c r="D108" s="122"/>
      <c r="E108" s="72" t="s">
        <v>23</v>
      </c>
      <c r="F108" s="66">
        <v>21485</v>
      </c>
      <c r="G108" s="66">
        <v>21485</v>
      </c>
      <c r="H108" s="66">
        <v>0</v>
      </c>
      <c r="I108" s="46">
        <f t="shared" si="18"/>
        <v>0</v>
      </c>
    </row>
    <row r="109" spans="2:9" ht="15" customHeight="1" x14ac:dyDescent="0.25">
      <c r="B109" s="120">
        <v>3132</v>
      </c>
      <c r="C109" s="121"/>
      <c r="D109" s="122"/>
      <c r="E109" s="72" t="s">
        <v>95</v>
      </c>
      <c r="F109" s="66">
        <v>3545</v>
      </c>
      <c r="G109" s="66">
        <v>3545</v>
      </c>
      <c r="H109" s="66">
        <v>0</v>
      </c>
      <c r="I109" s="46">
        <f t="shared" si="18"/>
        <v>0</v>
      </c>
    </row>
    <row r="110" spans="2:9" ht="15" customHeight="1" x14ac:dyDescent="0.25">
      <c r="B110" s="120">
        <v>32</v>
      </c>
      <c r="C110" s="121"/>
      <c r="D110" s="122"/>
      <c r="E110" s="71" t="s">
        <v>9</v>
      </c>
      <c r="F110" s="66">
        <f>SUM(F111:F111)</f>
        <v>480</v>
      </c>
      <c r="G110" s="66">
        <f>SUM(G111:G111)</f>
        <v>480</v>
      </c>
      <c r="H110" s="66">
        <f>SUM(H111:H111)</f>
        <v>0</v>
      </c>
      <c r="I110" s="46">
        <f t="shared" si="18"/>
        <v>0</v>
      </c>
    </row>
    <row r="111" spans="2:9" ht="15" customHeight="1" x14ac:dyDescent="0.25">
      <c r="B111" s="120">
        <v>3212</v>
      </c>
      <c r="C111" s="121"/>
      <c r="D111" s="122"/>
      <c r="E111" s="72" t="s">
        <v>97</v>
      </c>
      <c r="F111" s="66">
        <v>480</v>
      </c>
      <c r="G111" s="66">
        <v>480</v>
      </c>
      <c r="H111" s="66">
        <v>0</v>
      </c>
      <c r="I111" s="46">
        <f t="shared" si="18"/>
        <v>0</v>
      </c>
    </row>
    <row r="112" spans="2:9" ht="15" customHeight="1" x14ac:dyDescent="0.25">
      <c r="B112" s="123">
        <v>61</v>
      </c>
      <c r="C112" s="123"/>
      <c r="D112" s="123"/>
      <c r="E112" s="78" t="s">
        <v>150</v>
      </c>
      <c r="F112" s="73">
        <f>F113</f>
        <v>400</v>
      </c>
      <c r="G112" s="73">
        <f>G113</f>
        <v>400</v>
      </c>
      <c r="H112" s="73">
        <f>H113</f>
        <v>0</v>
      </c>
      <c r="I112" s="47">
        <f t="shared" si="18"/>
        <v>0</v>
      </c>
    </row>
    <row r="113" spans="2:9" ht="15" customHeight="1" x14ac:dyDescent="0.25">
      <c r="B113" s="117">
        <v>4</v>
      </c>
      <c r="C113" s="118"/>
      <c r="D113" s="119"/>
      <c r="E113" s="67" t="s">
        <v>92</v>
      </c>
      <c r="F113" s="66">
        <f>F114</f>
        <v>400</v>
      </c>
      <c r="G113" s="66">
        <f>G114</f>
        <v>400</v>
      </c>
      <c r="H113" s="66">
        <f t="shared" ref="H113" si="19">H114</f>
        <v>0</v>
      </c>
      <c r="I113" s="46">
        <f t="shared" ref="I113:I115" si="20">H113/G113</f>
        <v>0</v>
      </c>
    </row>
    <row r="114" spans="2:9" ht="15" customHeight="1" x14ac:dyDescent="0.25">
      <c r="B114" s="120">
        <v>42</v>
      </c>
      <c r="C114" s="121"/>
      <c r="D114" s="122"/>
      <c r="E114" s="71" t="s">
        <v>93</v>
      </c>
      <c r="F114" s="66">
        <f>SUM(F115:F115)</f>
        <v>400</v>
      </c>
      <c r="G114" s="66">
        <f>SUM(G115:G115)</f>
        <v>400</v>
      </c>
      <c r="H114" s="66">
        <f t="shared" ref="H114" si="21">SUM(H115:H115)</f>
        <v>0</v>
      </c>
      <c r="I114" s="46">
        <f t="shared" si="20"/>
        <v>0</v>
      </c>
    </row>
    <row r="115" spans="2:9" ht="15" customHeight="1" x14ac:dyDescent="0.25">
      <c r="B115" s="128">
        <v>4241</v>
      </c>
      <c r="C115" s="128"/>
      <c r="D115" s="128"/>
      <c r="E115" s="72" t="s">
        <v>84</v>
      </c>
      <c r="F115" s="66">
        <v>400</v>
      </c>
      <c r="G115" s="66">
        <v>400</v>
      </c>
      <c r="H115" s="66">
        <v>0</v>
      </c>
      <c r="I115" s="46">
        <f t="shared" si="20"/>
        <v>0</v>
      </c>
    </row>
    <row r="118" spans="2:9" x14ac:dyDescent="0.25">
      <c r="B118" s="28"/>
      <c r="C118" s="28"/>
      <c r="D118" s="28"/>
      <c r="E118" s="28"/>
      <c r="F118" s="28"/>
      <c r="G118" s="28"/>
      <c r="H118" s="28"/>
      <c r="I118" s="28"/>
    </row>
    <row r="119" spans="2:9" x14ac:dyDescent="0.25">
      <c r="B119" s="28"/>
      <c r="C119" s="28"/>
      <c r="D119" s="28"/>
      <c r="E119" s="28"/>
      <c r="F119" s="28"/>
      <c r="G119" s="28"/>
      <c r="H119" s="28"/>
      <c r="I119" s="28"/>
    </row>
    <row r="120" spans="2:9" x14ac:dyDescent="0.25">
      <c r="B120" s="28"/>
      <c r="C120" s="28"/>
      <c r="D120" s="28"/>
      <c r="E120" s="28"/>
      <c r="F120" s="28"/>
      <c r="G120" s="28"/>
      <c r="H120" s="28"/>
      <c r="I120" s="28"/>
    </row>
  </sheetData>
  <mergeCells count="107">
    <mergeCell ref="B114:D114"/>
    <mergeCell ref="B115:D115"/>
    <mergeCell ref="B110:D110"/>
    <mergeCell ref="B111:D111"/>
    <mergeCell ref="B105:D105"/>
    <mergeCell ref="B106:D106"/>
    <mergeCell ref="B107:D107"/>
    <mergeCell ref="B108:D108"/>
    <mergeCell ref="B109:D109"/>
    <mergeCell ref="B77:D77"/>
    <mergeCell ref="B78:D78"/>
    <mergeCell ref="B20:D20"/>
    <mergeCell ref="B21:D21"/>
    <mergeCell ref="B24:D24"/>
    <mergeCell ref="B22:D22"/>
    <mergeCell ref="B23:D23"/>
    <mergeCell ref="B112:D112"/>
    <mergeCell ref="B113:D113"/>
    <mergeCell ref="B103:D103"/>
    <mergeCell ref="B104:D104"/>
    <mergeCell ref="B89:D89"/>
    <mergeCell ref="B88:D88"/>
    <mergeCell ref="B96:D96"/>
    <mergeCell ref="B97:D97"/>
    <mergeCell ref="B102:D102"/>
    <mergeCell ref="B98:D98"/>
    <mergeCell ref="B70:D70"/>
    <mergeCell ref="B58:D58"/>
    <mergeCell ref="B95:D95"/>
    <mergeCell ref="B91:D91"/>
    <mergeCell ref="B92:D92"/>
    <mergeCell ref="B57:D57"/>
    <mergeCell ref="B74:D74"/>
    <mergeCell ref="B34:D34"/>
    <mergeCell ref="B32:D32"/>
    <mergeCell ref="B33:D33"/>
    <mergeCell ref="B35:D35"/>
    <mergeCell ref="B36:D36"/>
    <mergeCell ref="B39:D39"/>
    <mergeCell ref="B40:D40"/>
    <mergeCell ref="B41:D41"/>
    <mergeCell ref="B42:D42"/>
    <mergeCell ref="B38:D38"/>
    <mergeCell ref="B43:D43"/>
    <mergeCell ref="B79:D79"/>
    <mergeCell ref="B80:D80"/>
    <mergeCell ref="B81:D81"/>
    <mergeCell ref="B73:D73"/>
    <mergeCell ref="B75:D75"/>
    <mergeCell ref="B76:D76"/>
    <mergeCell ref="B47:D47"/>
    <mergeCell ref="B49:D49"/>
    <mergeCell ref="B50:D50"/>
    <mergeCell ref="B51:D51"/>
    <mergeCell ref="B48:D48"/>
    <mergeCell ref="B54:D54"/>
    <mergeCell ref="B61:D61"/>
    <mergeCell ref="B62:D62"/>
    <mergeCell ref="B69:D69"/>
    <mergeCell ref="B45:D45"/>
    <mergeCell ref="B90:D90"/>
    <mergeCell ref="B93:D93"/>
    <mergeCell ref="B94:D94"/>
    <mergeCell ref="B52:D52"/>
    <mergeCell ref="B53:D53"/>
    <mergeCell ref="B55:D55"/>
    <mergeCell ref="B56:D56"/>
    <mergeCell ref="B59:D59"/>
    <mergeCell ref="B60:D60"/>
    <mergeCell ref="B64:D64"/>
    <mergeCell ref="B65:D65"/>
    <mergeCell ref="B66:D66"/>
    <mergeCell ref="B67:D67"/>
    <mergeCell ref="B68:D68"/>
    <mergeCell ref="B87:D87"/>
    <mergeCell ref="B82:D82"/>
    <mergeCell ref="B83:D83"/>
    <mergeCell ref="B84:D84"/>
    <mergeCell ref="B86:D86"/>
    <mergeCell ref="B85:D85"/>
    <mergeCell ref="B71:D71"/>
    <mergeCell ref="B72:D72"/>
    <mergeCell ref="B46:D46"/>
    <mergeCell ref="B2:I2"/>
    <mergeCell ref="B10:D10"/>
    <mergeCell ref="B15:D15"/>
    <mergeCell ref="B16:D16"/>
    <mergeCell ref="B13:D13"/>
    <mergeCell ref="B12:D12"/>
    <mergeCell ref="B99:D99"/>
    <mergeCell ref="B100:D100"/>
    <mergeCell ref="B101:D101"/>
    <mergeCell ref="B29:D29"/>
    <mergeCell ref="B30:D30"/>
    <mergeCell ref="B31:D31"/>
    <mergeCell ref="B37:D37"/>
    <mergeCell ref="B4:I4"/>
    <mergeCell ref="B6:E6"/>
    <mergeCell ref="B7:E7"/>
    <mergeCell ref="B27:D27"/>
    <mergeCell ref="B26:D26"/>
    <mergeCell ref="B17:D17"/>
    <mergeCell ref="B18:D18"/>
    <mergeCell ref="B8:D8"/>
    <mergeCell ref="B9:D9"/>
    <mergeCell ref="B25:D25"/>
    <mergeCell ref="B44:D44"/>
  </mergeCells>
  <pageMargins left="0.70866141732283472" right="0.70866141732283472" top="0.78740157480314965" bottom="0.8267716535433071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izvorima finan</vt:lpstr>
      <vt:lpstr>Rashodi prema funkcijskoj k 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Valentina Palajsa</cp:lastModifiedBy>
  <cp:lastPrinted>2026-07-08T09:35:00Z</cp:lastPrinted>
  <dcterms:created xsi:type="dcterms:W3CDTF">2022-08-12T12:51:27Z</dcterms:created>
  <dcterms:modified xsi:type="dcterms:W3CDTF">2026-07-14T06:22:56Z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