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akav\OneDrive\Desktop\Za UV 30.01.26\"/>
    </mc:Choice>
  </mc:AlternateContent>
  <xr:revisionPtr revIDLastSave="0" documentId="13_ncr:1_{D72EBBEA-E83D-4407-8E96-F1BABCA7A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3" i="11" l="1"/>
  <c r="H113" i="11"/>
  <c r="F113" i="11"/>
  <c r="F117" i="11"/>
  <c r="F116" i="11" s="1"/>
  <c r="H117" i="11"/>
  <c r="H116" i="11" s="1"/>
  <c r="G117" i="11"/>
  <c r="G116" i="11" s="1"/>
  <c r="G120" i="11"/>
  <c r="G119" i="11" s="1"/>
  <c r="H120" i="11"/>
  <c r="H119" i="11" s="1"/>
  <c r="F120" i="11"/>
  <c r="F119" i="11" s="1"/>
  <c r="I121" i="11"/>
  <c r="I115" i="11"/>
  <c r="G110" i="11"/>
  <c r="G109" i="11" s="1"/>
  <c r="G108" i="11" s="1"/>
  <c r="H110" i="11"/>
  <c r="F110" i="11"/>
  <c r="F109" i="11" s="1"/>
  <c r="F108" i="11" s="1"/>
  <c r="I112" i="11"/>
  <c r="I111" i="11"/>
  <c r="I105" i="11"/>
  <c r="G99" i="11"/>
  <c r="H99" i="11"/>
  <c r="F99" i="11"/>
  <c r="I96" i="11"/>
  <c r="I89" i="11"/>
  <c r="I90" i="11"/>
  <c r="F41" i="11"/>
  <c r="I62" i="11"/>
  <c r="G36" i="11"/>
  <c r="H36" i="11"/>
  <c r="F36" i="11"/>
  <c r="I38" i="11"/>
  <c r="G27" i="11"/>
  <c r="H27" i="11"/>
  <c r="F27" i="11"/>
  <c r="I21" i="11"/>
  <c r="C6" i="5"/>
  <c r="H26" i="5"/>
  <c r="G26" i="5"/>
  <c r="F25" i="5"/>
  <c r="E25" i="5"/>
  <c r="D25" i="5"/>
  <c r="C25" i="5"/>
  <c r="G25" i="5" s="1"/>
  <c r="H76" i="3"/>
  <c r="I76" i="3"/>
  <c r="J76" i="3"/>
  <c r="G76" i="3"/>
  <c r="G75" i="3" s="1"/>
  <c r="G74" i="3" s="1"/>
  <c r="L79" i="3"/>
  <c r="K79" i="3"/>
  <c r="L80" i="3"/>
  <c r="K80" i="3"/>
  <c r="H53" i="3"/>
  <c r="I53" i="3"/>
  <c r="J53" i="3"/>
  <c r="G53" i="3"/>
  <c r="L60" i="3"/>
  <c r="K60" i="3"/>
  <c r="H63" i="3"/>
  <c r="I63" i="3"/>
  <c r="J63" i="3"/>
  <c r="G63" i="3"/>
  <c r="L67" i="3"/>
  <c r="K67" i="3"/>
  <c r="H34" i="3"/>
  <c r="I34" i="3"/>
  <c r="J34" i="3"/>
  <c r="G34" i="3"/>
  <c r="L36" i="3"/>
  <c r="K36" i="3"/>
  <c r="J16" i="3"/>
  <c r="H16" i="3"/>
  <c r="I16" i="3"/>
  <c r="G16" i="3"/>
  <c r="H22" i="3"/>
  <c r="I22" i="3"/>
  <c r="J22" i="3"/>
  <c r="G22" i="3"/>
  <c r="L23" i="3"/>
  <c r="K23" i="3"/>
  <c r="L17" i="3"/>
  <c r="K17" i="3"/>
  <c r="C11" i="10"/>
  <c r="C10" i="10"/>
  <c r="C7" i="10"/>
  <c r="C6" i="10"/>
  <c r="G16" i="6"/>
  <c r="G11" i="6"/>
  <c r="G10" i="6"/>
  <c r="G9" i="6"/>
  <c r="C7" i="8"/>
  <c r="C6" i="8" s="1"/>
  <c r="C23" i="5"/>
  <c r="C21" i="5"/>
  <c r="C19" i="5"/>
  <c r="C16" i="5" s="1"/>
  <c r="C17" i="5"/>
  <c r="C11" i="5"/>
  <c r="C13" i="5"/>
  <c r="C9" i="5"/>
  <c r="C7" i="5"/>
  <c r="G85" i="3"/>
  <c r="G84" i="3" s="1"/>
  <c r="G82" i="3"/>
  <c r="G71" i="3"/>
  <c r="G70" i="3" s="1"/>
  <c r="G47" i="3"/>
  <c r="G42" i="3"/>
  <c r="G39" i="3"/>
  <c r="G37" i="3"/>
  <c r="G25" i="3"/>
  <c r="G24" i="3"/>
  <c r="G19" i="3"/>
  <c r="G13" i="3"/>
  <c r="G30" i="1"/>
  <c r="I118" i="11"/>
  <c r="I114" i="11"/>
  <c r="I85" i="11"/>
  <c r="I104" i="11"/>
  <c r="G65" i="11"/>
  <c r="I61" i="11"/>
  <c r="G16" i="11"/>
  <c r="G15" i="11" s="1"/>
  <c r="H16" i="11"/>
  <c r="F16" i="11"/>
  <c r="F15" i="11" s="1"/>
  <c r="I18" i="11"/>
  <c r="I17" i="11"/>
  <c r="I20" i="11"/>
  <c r="I29" i="11"/>
  <c r="I28" i="11"/>
  <c r="H8" i="10"/>
  <c r="H12" i="10"/>
  <c r="G8" i="10"/>
  <c r="G12" i="10"/>
  <c r="D7" i="10"/>
  <c r="D6" i="10" s="1"/>
  <c r="E7" i="10"/>
  <c r="E6" i="10" s="1"/>
  <c r="F7" i="10"/>
  <c r="F6" i="10" s="1"/>
  <c r="H6" i="10" s="1"/>
  <c r="D11" i="10"/>
  <c r="D10" i="10" s="1"/>
  <c r="E11" i="10"/>
  <c r="E10" i="10" s="1"/>
  <c r="H10" i="10" s="1"/>
  <c r="F11" i="10"/>
  <c r="F10" i="10" s="1"/>
  <c r="G10" i="10" s="1"/>
  <c r="L12" i="6"/>
  <c r="L14" i="6"/>
  <c r="L17" i="6"/>
  <c r="K12" i="6"/>
  <c r="K17" i="6"/>
  <c r="H16" i="6"/>
  <c r="H15" i="6" s="1"/>
  <c r="H14" i="6" s="1"/>
  <c r="I16" i="6"/>
  <c r="I15" i="6" s="1"/>
  <c r="I14" i="6" s="1"/>
  <c r="J16" i="6"/>
  <c r="J15" i="6" s="1"/>
  <c r="J14" i="6" s="1"/>
  <c r="H11" i="6"/>
  <c r="H10" i="6" s="1"/>
  <c r="H9" i="6" s="1"/>
  <c r="I11" i="6"/>
  <c r="I10" i="6" s="1"/>
  <c r="I9" i="6" s="1"/>
  <c r="J11" i="6"/>
  <c r="J10" i="6" s="1"/>
  <c r="J9" i="6" s="1"/>
  <c r="I107" i="11"/>
  <c r="I106" i="11"/>
  <c r="I103" i="11"/>
  <c r="H102" i="11"/>
  <c r="G102" i="11"/>
  <c r="G101" i="11" s="1"/>
  <c r="F102" i="11"/>
  <c r="F101" i="11" s="1"/>
  <c r="I100" i="11"/>
  <c r="I98" i="11"/>
  <c r="I97" i="11"/>
  <c r="I95" i="11"/>
  <c r="I94" i="11"/>
  <c r="I93" i="11"/>
  <c r="I92" i="11"/>
  <c r="I91" i="11"/>
  <c r="I88" i="11"/>
  <c r="I87" i="11"/>
  <c r="I86" i="11"/>
  <c r="I84" i="11"/>
  <c r="I83" i="11"/>
  <c r="H82" i="11"/>
  <c r="G82" i="11"/>
  <c r="F82" i="11"/>
  <c r="I81" i="11"/>
  <c r="I80" i="11"/>
  <c r="I79" i="11"/>
  <c r="H78" i="11"/>
  <c r="G78" i="11"/>
  <c r="F78" i="11"/>
  <c r="I66" i="11"/>
  <c r="H65" i="11"/>
  <c r="F65" i="11"/>
  <c r="I64" i="11"/>
  <c r="I63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H41" i="11"/>
  <c r="G41" i="11"/>
  <c r="I40" i="11"/>
  <c r="I39" i="11"/>
  <c r="I37" i="11"/>
  <c r="I31" i="11"/>
  <c r="H30" i="11"/>
  <c r="G30" i="11"/>
  <c r="F30" i="11"/>
  <c r="I24" i="11"/>
  <c r="H23" i="11"/>
  <c r="H22" i="11" s="1"/>
  <c r="G23" i="11"/>
  <c r="G22" i="11" s="1"/>
  <c r="F23" i="11"/>
  <c r="F22" i="11" s="1"/>
  <c r="I19" i="11"/>
  <c r="H109" i="11" l="1"/>
  <c r="H108" i="11" s="1"/>
  <c r="I120" i="11"/>
  <c r="I119" i="11"/>
  <c r="I113" i="11"/>
  <c r="I110" i="11"/>
  <c r="F14" i="11"/>
  <c r="G14" i="11"/>
  <c r="F26" i="11"/>
  <c r="F25" i="11" s="1"/>
  <c r="H26" i="11"/>
  <c r="H25" i="11" s="1"/>
  <c r="G26" i="11"/>
  <c r="G25" i="11" s="1"/>
  <c r="H25" i="5"/>
  <c r="G41" i="3"/>
  <c r="G18" i="3"/>
  <c r="G12" i="3"/>
  <c r="G33" i="3"/>
  <c r="L22" i="3"/>
  <c r="K22" i="3"/>
  <c r="G6" i="10"/>
  <c r="G7" i="10"/>
  <c r="H7" i="10"/>
  <c r="H11" i="10"/>
  <c r="K9" i="6"/>
  <c r="L9" i="6"/>
  <c r="K11" i="6"/>
  <c r="K10" i="6"/>
  <c r="L11" i="6"/>
  <c r="L10" i="6"/>
  <c r="K16" i="6"/>
  <c r="L16" i="6"/>
  <c r="L15" i="6"/>
  <c r="G11" i="10"/>
  <c r="G15" i="6"/>
  <c r="G14" i="6" s="1"/>
  <c r="K14" i="6"/>
  <c r="K15" i="6"/>
  <c r="I109" i="11"/>
  <c r="I22" i="11"/>
  <c r="F35" i="11"/>
  <c r="F34" i="11" s="1"/>
  <c r="F33" i="11" s="1"/>
  <c r="F77" i="11"/>
  <c r="F76" i="11" s="1"/>
  <c r="F75" i="11" s="1"/>
  <c r="G77" i="11"/>
  <c r="G76" i="11" s="1"/>
  <c r="G75" i="11" s="1"/>
  <c r="I16" i="11"/>
  <c r="I27" i="11"/>
  <c r="I99" i="11"/>
  <c r="I23" i="11"/>
  <c r="I102" i="11"/>
  <c r="I41" i="11"/>
  <c r="G35" i="11"/>
  <c r="G34" i="11" s="1"/>
  <c r="G33" i="11" s="1"/>
  <c r="I65" i="11"/>
  <c r="H77" i="11"/>
  <c r="I36" i="11"/>
  <c r="I82" i="11"/>
  <c r="H101" i="11"/>
  <c r="I101" i="11" s="1"/>
  <c r="I30" i="11"/>
  <c r="H35" i="11"/>
  <c r="H15" i="11"/>
  <c r="H14" i="11" s="1"/>
  <c r="I78" i="11"/>
  <c r="I116" i="11" l="1"/>
  <c r="I117" i="11"/>
  <c r="G13" i="11"/>
  <c r="G12" i="11" s="1"/>
  <c r="F13" i="11"/>
  <c r="F12" i="11" s="1"/>
  <c r="H13" i="11"/>
  <c r="I26" i="11"/>
  <c r="G32" i="3"/>
  <c r="G31" i="3"/>
  <c r="G11" i="3"/>
  <c r="G10" i="3" s="1"/>
  <c r="I108" i="11"/>
  <c r="I77" i="11"/>
  <c r="H76" i="11"/>
  <c r="I15" i="11"/>
  <c r="I14" i="11" s="1"/>
  <c r="I35" i="11"/>
  <c r="H34" i="11"/>
  <c r="I76" i="11" l="1"/>
  <c r="H75" i="11"/>
  <c r="F10" i="11"/>
  <c r="G10" i="11"/>
  <c r="I25" i="11"/>
  <c r="I75" i="11"/>
  <c r="I13" i="11"/>
  <c r="H33" i="11"/>
  <c r="I33" i="11" s="1"/>
  <c r="I34" i="11"/>
  <c r="H12" i="11" l="1"/>
  <c r="H10" i="11" l="1"/>
  <c r="I10" i="11" s="1"/>
  <c r="I12" i="11"/>
  <c r="J29" i="1" l="1"/>
  <c r="I29" i="1"/>
  <c r="H14" i="5"/>
  <c r="G14" i="5"/>
  <c r="F13" i="5"/>
  <c r="E13" i="5"/>
  <c r="D13" i="5"/>
  <c r="H8" i="8"/>
  <c r="G8" i="8"/>
  <c r="F7" i="8"/>
  <c r="E7" i="8"/>
  <c r="E6" i="8" s="1"/>
  <c r="D7" i="8"/>
  <c r="D6" i="8" s="1"/>
  <c r="H24" i="5"/>
  <c r="G24" i="5"/>
  <c r="F23" i="5"/>
  <c r="E23" i="5"/>
  <c r="D23" i="5"/>
  <c r="H22" i="5"/>
  <c r="G22" i="5"/>
  <c r="D21" i="5"/>
  <c r="H20" i="5"/>
  <c r="G20" i="5"/>
  <c r="F19" i="5"/>
  <c r="E19" i="5"/>
  <c r="D19" i="5"/>
  <c r="H18" i="5"/>
  <c r="G18" i="5"/>
  <c r="F17" i="5"/>
  <c r="E17" i="5"/>
  <c r="D17" i="5"/>
  <c r="H12" i="5"/>
  <c r="G12" i="5"/>
  <c r="F11" i="5"/>
  <c r="E11" i="5"/>
  <c r="D11" i="5"/>
  <c r="H10" i="5"/>
  <c r="G10" i="5"/>
  <c r="F9" i="5"/>
  <c r="E9" i="5"/>
  <c r="D9" i="5"/>
  <c r="H8" i="5"/>
  <c r="G8" i="5"/>
  <c r="F7" i="5"/>
  <c r="E7" i="5"/>
  <c r="D7" i="5"/>
  <c r="L35" i="3"/>
  <c r="L38" i="3"/>
  <c r="L40" i="3"/>
  <c r="L43" i="3"/>
  <c r="L44" i="3"/>
  <c r="L45" i="3"/>
  <c r="L46" i="3"/>
  <c r="L48" i="3"/>
  <c r="L49" i="3"/>
  <c r="L50" i="3"/>
  <c r="L51" i="3"/>
  <c r="L52" i="3"/>
  <c r="L54" i="3"/>
  <c r="L55" i="3"/>
  <c r="L56" i="3"/>
  <c r="L57" i="3"/>
  <c r="L58" i="3"/>
  <c r="L59" i="3"/>
  <c r="L61" i="3"/>
  <c r="L62" i="3"/>
  <c r="L64" i="3"/>
  <c r="L65" i="3"/>
  <c r="L66" i="3"/>
  <c r="L68" i="3"/>
  <c r="L69" i="3"/>
  <c r="L72" i="3"/>
  <c r="L73" i="3"/>
  <c r="L77" i="3"/>
  <c r="L78" i="3"/>
  <c r="L81" i="3"/>
  <c r="L83" i="3"/>
  <c r="L86" i="3"/>
  <c r="K35" i="3"/>
  <c r="K38" i="3"/>
  <c r="K40" i="3"/>
  <c r="K43" i="3"/>
  <c r="K44" i="3"/>
  <c r="K45" i="3"/>
  <c r="K46" i="3"/>
  <c r="K48" i="3"/>
  <c r="K49" i="3"/>
  <c r="K50" i="3"/>
  <c r="K51" i="3"/>
  <c r="K52" i="3"/>
  <c r="K54" i="3"/>
  <c r="K55" i="3"/>
  <c r="K56" i="3"/>
  <c r="K57" i="3"/>
  <c r="K58" i="3"/>
  <c r="K59" i="3"/>
  <c r="K61" i="3"/>
  <c r="K62" i="3"/>
  <c r="K64" i="3"/>
  <c r="K65" i="3"/>
  <c r="K66" i="3"/>
  <c r="K68" i="3"/>
  <c r="K69" i="3"/>
  <c r="K72" i="3"/>
  <c r="K73" i="3"/>
  <c r="K77" i="3"/>
  <c r="K78" i="3"/>
  <c r="K81" i="3"/>
  <c r="K83" i="3"/>
  <c r="K86" i="3"/>
  <c r="I82" i="3"/>
  <c r="J82" i="3"/>
  <c r="K82" i="3" s="1"/>
  <c r="H82" i="3"/>
  <c r="K76" i="3"/>
  <c r="H75" i="3"/>
  <c r="H47" i="3"/>
  <c r="I47" i="3"/>
  <c r="J47" i="3"/>
  <c r="K47" i="3" s="1"/>
  <c r="K34" i="3"/>
  <c r="H37" i="3"/>
  <c r="I37" i="3"/>
  <c r="J37" i="3"/>
  <c r="K37" i="3" s="1"/>
  <c r="H39" i="3"/>
  <c r="I39" i="3"/>
  <c r="J39" i="3"/>
  <c r="H42" i="3"/>
  <c r="I42" i="3"/>
  <c r="J42" i="3"/>
  <c r="K42" i="3" s="1"/>
  <c r="K53" i="3"/>
  <c r="H71" i="3"/>
  <c r="H70" i="3" s="1"/>
  <c r="I71" i="3"/>
  <c r="I70" i="3" s="1"/>
  <c r="J71" i="3"/>
  <c r="J70" i="3" s="1"/>
  <c r="K70" i="3" s="1"/>
  <c r="H85" i="3"/>
  <c r="H84" i="3" s="1"/>
  <c r="I85" i="3"/>
  <c r="I84" i="3" s="1"/>
  <c r="J85" i="3"/>
  <c r="J84" i="3" s="1"/>
  <c r="L84" i="3" s="1"/>
  <c r="L14" i="3"/>
  <c r="L15" i="3"/>
  <c r="L20" i="3"/>
  <c r="L21" i="3"/>
  <c r="L26" i="3"/>
  <c r="L27" i="3"/>
  <c r="K14" i="3"/>
  <c r="K15" i="3"/>
  <c r="K20" i="3"/>
  <c r="K21" i="3"/>
  <c r="K26" i="3"/>
  <c r="K27" i="3"/>
  <c r="H13" i="3"/>
  <c r="H12" i="3" s="1"/>
  <c r="I13" i="3"/>
  <c r="I12" i="3" s="1"/>
  <c r="J13" i="3"/>
  <c r="J12" i="3" s="1"/>
  <c r="H19" i="3"/>
  <c r="H18" i="3" s="1"/>
  <c r="I19" i="3"/>
  <c r="I18" i="3" s="1"/>
  <c r="J19" i="3"/>
  <c r="H25" i="3"/>
  <c r="H24" i="3" s="1"/>
  <c r="I25" i="3"/>
  <c r="I24" i="3" s="1"/>
  <c r="J25" i="3"/>
  <c r="J24" i="3" s="1"/>
  <c r="F16" i="5" l="1"/>
  <c r="D16" i="5"/>
  <c r="E16" i="5"/>
  <c r="F6" i="5"/>
  <c r="G16" i="5"/>
  <c r="D6" i="5"/>
  <c r="E6" i="5"/>
  <c r="L63" i="3"/>
  <c r="I11" i="3"/>
  <c r="H11" i="3"/>
  <c r="J18" i="3"/>
  <c r="K18" i="3" s="1"/>
  <c r="L47" i="3"/>
  <c r="L37" i="3"/>
  <c r="L34" i="3"/>
  <c r="K85" i="3"/>
  <c r="L71" i="3"/>
  <c r="L39" i="3"/>
  <c r="K84" i="3"/>
  <c r="L76" i="3"/>
  <c r="K13" i="3"/>
  <c r="L70" i="3"/>
  <c r="K63" i="3"/>
  <c r="L82" i="3"/>
  <c r="L53" i="3"/>
  <c r="K24" i="3"/>
  <c r="L16" i="3"/>
  <c r="K16" i="3"/>
  <c r="L42" i="3"/>
  <c r="L85" i="3"/>
  <c r="J75" i="3"/>
  <c r="J74" i="3" s="1"/>
  <c r="K71" i="3"/>
  <c r="I10" i="3"/>
  <c r="K39" i="3"/>
  <c r="I75" i="3"/>
  <c r="I74" i="3" s="1"/>
  <c r="H10" i="3"/>
  <c r="H13" i="5"/>
  <c r="G13" i="5"/>
  <c r="G23" i="5"/>
  <c r="G7" i="8"/>
  <c r="H7" i="8"/>
  <c r="F6" i="8"/>
  <c r="G6" i="8" s="1"/>
  <c r="G21" i="5"/>
  <c r="H23" i="5"/>
  <c r="H21" i="5"/>
  <c r="H17" i="5"/>
  <c r="G7" i="5"/>
  <c r="H7" i="5"/>
  <c r="H19" i="5"/>
  <c r="H11" i="5"/>
  <c r="G6" i="5"/>
  <c r="G9" i="5"/>
  <c r="H9" i="5"/>
  <c r="G17" i="5"/>
  <c r="G11" i="5"/>
  <c r="G19" i="5"/>
  <c r="L25" i="3"/>
  <c r="L24" i="3"/>
  <c r="K25" i="3"/>
  <c r="L19" i="3"/>
  <c r="H74" i="3"/>
  <c r="K19" i="3"/>
  <c r="L13" i="3"/>
  <c r="H41" i="3"/>
  <c r="J41" i="3"/>
  <c r="I41" i="3"/>
  <c r="H33" i="3"/>
  <c r="J33" i="3"/>
  <c r="I33" i="3"/>
  <c r="H6" i="8" l="1"/>
  <c r="H6" i="5"/>
  <c r="H16" i="5"/>
  <c r="J11" i="3"/>
  <c r="L18" i="3"/>
  <c r="K74" i="3"/>
  <c r="L74" i="3"/>
  <c r="L33" i="3"/>
  <c r="K33" i="3"/>
  <c r="L41" i="3"/>
  <c r="K41" i="3"/>
  <c r="L75" i="3"/>
  <c r="K75" i="3"/>
  <c r="K12" i="3"/>
  <c r="L12" i="3"/>
  <c r="H32" i="3"/>
  <c r="H31" i="3" s="1"/>
  <c r="J32" i="3"/>
  <c r="I32" i="3"/>
  <c r="I31" i="3" s="1"/>
  <c r="J31" i="3" l="1"/>
  <c r="K32" i="3"/>
  <c r="L32" i="3"/>
  <c r="K11" i="3"/>
  <c r="L11" i="3"/>
  <c r="J10" i="3"/>
  <c r="K31" i="3" l="1"/>
  <c r="L31" i="3"/>
  <c r="K10" i="3"/>
  <c r="L10" i="3"/>
  <c r="L28" i="1" l="1"/>
  <c r="L27" i="1"/>
  <c r="L25" i="1"/>
  <c r="L24" i="1"/>
  <c r="K27" i="1"/>
  <c r="K28" i="1"/>
  <c r="K25" i="1"/>
  <c r="K24" i="1"/>
  <c r="G29" i="1"/>
  <c r="K29" i="1" s="1"/>
  <c r="H29" i="1"/>
  <c r="H26" i="1"/>
  <c r="I26" i="1"/>
  <c r="J26" i="1"/>
  <c r="G26" i="1"/>
  <c r="L17" i="1"/>
  <c r="L16" i="1"/>
  <c r="K17" i="1"/>
  <c r="K16" i="1"/>
  <c r="I18" i="1"/>
  <c r="J18" i="1"/>
  <c r="H18" i="1"/>
  <c r="G18" i="1"/>
  <c r="H15" i="1"/>
  <c r="I15" i="1"/>
  <c r="J15" i="1"/>
  <c r="G15" i="1"/>
  <c r="L13" i="1"/>
  <c r="K13" i="1"/>
  <c r="I19" i="1" l="1"/>
  <c r="I30" i="1" s="1"/>
  <c r="H19" i="1"/>
  <c r="H30" i="1" s="1"/>
  <c r="L26" i="1"/>
  <c r="K26" i="1"/>
  <c r="L15" i="1"/>
  <c r="J19" i="1"/>
  <c r="G19" i="1"/>
  <c r="K18" i="1"/>
  <c r="L29" i="1"/>
  <c r="K15" i="1"/>
  <c r="L18" i="1"/>
  <c r="J30" i="1"/>
</calcChain>
</file>

<file path=xl/sharedStrings.xml><?xml version="1.0" encoding="utf-8"?>
<sst xmlns="http://schemas.openxmlformats.org/spreadsheetml/2006/main" count="338" uniqueCount="170">
  <si>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</si>
  <si>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</si>
  <si>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</si>
  <si>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</si>
  <si>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</si>
  <si>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</si>
  <si>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</si>
  <si>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</si>
  <si>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</si>
  <si>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</si>
  <si>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</si>
  <si>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</si>
  <si>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</si>
  <si>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</si>
  <si>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</si>
  <si>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</si>
  <si>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</si>
  <si>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</si>
  <si>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</si>
  <si>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</si>
  <si>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</si>
  <si>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</si>
  <si>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</si>
  <si>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</si>
  <si>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</si>
  <si>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</si>
  <si>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</si>
  <si>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</si>
  <si>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</si>
  <si>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</si>
  <si>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</si>
  <si>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</si>
  <si>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</si>
  <si>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</si>
  <si>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</si>
  <si>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</si>
  <si>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</si>
  <si>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</si>
  <si>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</si>
  <si>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</si>
  <si>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</si>
  <si>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</si>
  <si>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</si>
  <si>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</si>
  <si>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</si>
  <si>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</si>
  <si>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</si>
  <si>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</si>
  <si>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</si>
  <si>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</si>
  <si>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</si>
  <si>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</si>
  <si>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</si>
  <si>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</si>
  <si>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</si>
  <si>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</si>
  <si>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</si>
  <si>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DRŽAVNI ARHIV U KARLOVCU</t>
  </si>
  <si>
    <t>Ljudevita Šestića 5, Karlovac</t>
  </si>
  <si>
    <t>OIB: 99575902022</t>
  </si>
  <si>
    <t>OSTVARENJE/IZVRŠENJE 
2024.</t>
  </si>
  <si>
    <t xml:space="preserve">OSTVARENJE/IZVRŠENJE 
2024. </t>
  </si>
  <si>
    <t>Pomoći proračunskim korisnicima iz proračuna koji im nije nadležan</t>
  </si>
  <si>
    <t>Tekuće pomoći proračunskim korisnicima iz proračuna koji im nije nadležan</t>
  </si>
  <si>
    <t>Prihodi od prodaje proizvoda i robe te pruženih usluga i prihodi od donacija</t>
  </si>
  <si>
    <t>Prihodi od pruženih usluga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</si>
  <si>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</si>
  <si>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</si>
  <si>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</si>
  <si>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nefin.imovine</t>
  </si>
  <si>
    <t>Ostali rashodi za zaposlene</t>
  </si>
  <si>
    <t>Doprinosi na plaće</t>
  </si>
  <si>
    <t>Doprinosi za obvezno zdr.osiguranje</t>
  </si>
  <si>
    <t>Naknade za prijevoz</t>
  </si>
  <si>
    <t>Stručno usavaršavanje zaposlenika</t>
  </si>
  <si>
    <t>Ostale naknade troškova zaposlenima</t>
  </si>
  <si>
    <t>Rashodi za materijal i energiju</t>
  </si>
  <si>
    <t>Uredski materijal i ostali materijali</t>
  </si>
  <si>
    <t>Energija</t>
  </si>
  <si>
    <t>Materijal i dijelovi za TIO</t>
  </si>
  <si>
    <t>SI i auto gume</t>
  </si>
  <si>
    <t>Službena, radna i zaštitna odjeća i obuća</t>
  </si>
  <si>
    <t>Rashodi za usluge</t>
  </si>
  <si>
    <t>Usluge telefona, pošte i prijevoza</t>
  </si>
  <si>
    <t>Usluge TIO</t>
  </si>
  <si>
    <t>Usluge promidžbe i informiranja</t>
  </si>
  <si>
    <t>Komunalne usluge</t>
  </si>
  <si>
    <t>Zakupnine i najamnine</t>
  </si>
  <si>
    <t>Zdravstvene i veterinske usluge</t>
  </si>
  <si>
    <t>Računalne usluge</t>
  </si>
  <si>
    <t>Ostale usluge</t>
  </si>
  <si>
    <t>Ostali nespomenuti rashodi poslovanja</t>
  </si>
  <si>
    <t>Naknade za rad predstav. i izvršnih tijela</t>
  </si>
  <si>
    <t>Premije osiguranja</t>
  </si>
  <si>
    <t>Reprezentacija</t>
  </si>
  <si>
    <t>Pristojbe i naknade</t>
  </si>
  <si>
    <t>Ostali nespomenuti rashodi</t>
  </si>
  <si>
    <t>Financijski rashodi</t>
  </si>
  <si>
    <t>Ostali financijski rashodi</t>
  </si>
  <si>
    <t>Bankarske usluge i usl.platnog prometa</t>
  </si>
  <si>
    <t>Zatezne kamate</t>
  </si>
  <si>
    <t>Rashodi za nabavu proizvedene DI</t>
  </si>
  <si>
    <t>Postojenja i oprema</t>
  </si>
  <si>
    <t>Uredska oprema i namještaj</t>
  </si>
  <si>
    <t>Uređaji, strojevi i oprema</t>
  </si>
  <si>
    <t>Knjige, umjetnička djela i ostale izložbene vrijednosti</t>
  </si>
  <si>
    <t>Knjige</t>
  </si>
  <si>
    <t>Rashodi za dodatna ulaganja na nefinancijskoj imovini</t>
  </si>
  <si>
    <t>Dodatna ulaganja na građevinskim objektima</t>
  </si>
  <si>
    <t>Kapitalne pomoći proračunskim korisnicima iz proračuna koji im nije nadležan</t>
  </si>
  <si>
    <t>Oprema za održavanje i zaštitu</t>
  </si>
  <si>
    <t>5 Pomoći</t>
  </si>
  <si>
    <t>4 Prihodi za posebne namjene</t>
  </si>
  <si>
    <t>43 Ostali prihodi</t>
  </si>
  <si>
    <t>52 Pomoći</t>
  </si>
  <si>
    <t>08 Rekreacija, kultura i religija</t>
  </si>
  <si>
    <t>082 Službe kulture</t>
  </si>
  <si>
    <t>Razdjel</t>
  </si>
  <si>
    <t>055 Ministarstvo kulture i medija</t>
  </si>
  <si>
    <t>Glava</t>
  </si>
  <si>
    <t>055 35 Arhivi</t>
  </si>
  <si>
    <t>RKDP</t>
  </si>
  <si>
    <t>00801 Državni arhiv u Karlovcu</t>
  </si>
  <si>
    <t>A56502804</t>
  </si>
  <si>
    <t>Programska djelatnost</t>
  </si>
  <si>
    <t>Opći prihodi i primici</t>
  </si>
  <si>
    <t>Arhivska djelatnost</t>
  </si>
  <si>
    <t>Investicijska potpora</t>
  </si>
  <si>
    <t>Usluge tekućeg i investicijskog održavanja</t>
  </si>
  <si>
    <t>Rashodi za nabavu nefinancijske imovine</t>
  </si>
  <si>
    <t>Rashodi za nabavu proizvedene dugotrajne imovine</t>
  </si>
  <si>
    <t>A78300004</t>
  </si>
  <si>
    <t>Redovna djelatnost: Administracija i upravljanje</t>
  </si>
  <si>
    <t>Doprinosi za obvezno zdravstveno osiguranje</t>
  </si>
  <si>
    <t>Naknade za prijevoz, za rad na terenu i odvojeni život</t>
  </si>
  <si>
    <t>Stručno usavršavanje zaposlenika</t>
  </si>
  <si>
    <t>Materijal i dijelovi za tekuće i investicijsko održavanje</t>
  </si>
  <si>
    <t>Sitni inventar i auto gume</t>
  </si>
  <si>
    <t>Zdravstvene i veterinarske usluge</t>
  </si>
  <si>
    <t>Naknade za rad predstavničkih tijela</t>
  </si>
  <si>
    <t>Bankarske usluge i usluge platnog prometa</t>
  </si>
  <si>
    <t>A78300104</t>
  </si>
  <si>
    <t>Vlastiti prihodi</t>
  </si>
  <si>
    <t>Uređaji, strojevi i opreme za ostale namjene</t>
  </si>
  <si>
    <t>Primljeni zajmovi od trgovačkih društava i obrnika izvan javnog sektora</t>
  </si>
  <si>
    <t>Primljeni zajmovi od tuzemnih trgovačkih društava izvan javnog sektora</t>
  </si>
  <si>
    <t>Otplata glavnice primljenih zajmova od trgovačkih društava i obrtnika izvan javnog sektora</t>
  </si>
  <si>
    <t>Otplata glavnice primljenih zajmova od tuzemnih trgovačkih društava izvan javnog sektora</t>
  </si>
  <si>
    <t>Pomoći</t>
  </si>
  <si>
    <t>IZVRŠENJE FINANCIJSKOG PLANA PRORAČUNSKOG KORISNIKA DRŽAVNOG PRORAČUNA
ZA 2025. GODINU</t>
  </si>
  <si>
    <t>IZVORNI PLAN ILI REBALANS 2025.</t>
  </si>
  <si>
    <t>TEKUĆI PLAN 2025.</t>
  </si>
  <si>
    <t xml:space="preserve">OSTVARENJE/IZVRŠENJE 
2025. </t>
  </si>
  <si>
    <t>IZVORNI PLAN 2025.</t>
  </si>
  <si>
    <t xml:space="preserve"> IZVRŠENJE 2025.</t>
  </si>
  <si>
    <t>OSTVARENJE/IZVRŠENJE 
2025.</t>
  </si>
  <si>
    <t>Pomoći temeljem priijenosa EU sredstava</t>
  </si>
  <si>
    <t>Tekuće pomoći temeljem prijenosa EU sredstava</t>
  </si>
  <si>
    <t>Donacije od pravnih i fizičkih osoba izvan općeg proračuna te povrat donacija i kapitalnih pomoći po protestiranim jamstvima</t>
  </si>
  <si>
    <t>Kapitalne donacije</t>
  </si>
  <si>
    <t>Plaće za prekovremeni rad</t>
  </si>
  <si>
    <t>Članarine</t>
  </si>
  <si>
    <t>Intelektualne usluge</t>
  </si>
  <si>
    <t>Instrumenti i uređaji</t>
  </si>
  <si>
    <t>Komunikacijska oprema</t>
  </si>
  <si>
    <t>6 Donacije</t>
  </si>
  <si>
    <t>61 Donacije</t>
  </si>
  <si>
    <t>Komunikacija oprema</t>
  </si>
  <si>
    <t>Sitan inventar i auto gume</t>
  </si>
  <si>
    <t>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</si>
</sst>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6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8" fillId="0" borderId="0" xfId="0" applyFont="1"/>
    <xf numFmtId="3" fontId="6" fillId="0" borderId="3" xfId="0" applyNumberFormat="1" applyFont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3" fontId="6" fillId="0" borderId="3" xfId="0" applyNumberFormat="1" applyFont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10" fontId="5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3" fontId="5" fillId="3" borderId="3" xfId="0" quotePrefix="1" applyNumberFormat="1" applyFont="1" applyFill="1" applyBorder="1" applyAlignment="1">
      <alignment horizontal="right" wrapText="1"/>
    </xf>
    <xf numFmtId="3" fontId="5" fillId="3" borderId="3" xfId="0" applyNumberFormat="1" applyFont="1" applyFill="1" applyBorder="1" applyAlignment="1">
      <alignment horizontal="right" vertical="center" wrapText="1"/>
    </xf>
    <xf numFmtId="10" fontId="5" fillId="3" borderId="3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10" fontId="5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8" fillId="2" borderId="3" xfId="0" applyNumberFormat="1" applyFont="1" applyFill="1" applyBorder="1" applyAlignment="1">
      <alignment vertical="center" wrapText="1"/>
    </xf>
    <xf numFmtId="10" fontId="19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2" fillId="0" borderId="0" xfId="0" applyFont="1" applyAlignment="1">
      <alignment vertical="top" wrapText="1"/>
    </xf>
    <xf numFmtId="10" fontId="21" fillId="0" borderId="3" xfId="0" applyNumberFormat="1" applyFont="1" applyBorder="1" applyAlignment="1">
      <alignment horizontal="right"/>
    </xf>
    <xf numFmtId="4" fontId="19" fillId="0" borderId="3" xfId="0" applyNumberFormat="1" applyFont="1" applyBorder="1"/>
    <xf numFmtId="10" fontId="21" fillId="0" borderId="3" xfId="0" applyNumberFormat="1" applyFont="1" applyBorder="1"/>
    <xf numFmtId="10" fontId="19" fillId="0" borderId="3" xfId="0" applyNumberFormat="1" applyFont="1" applyBorder="1"/>
    <xf numFmtId="0" fontId="5" fillId="2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10" fontId="3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0" fillId="0" borderId="3" xfId="0" applyNumberFormat="1" applyBorder="1"/>
    <xf numFmtId="10" fontId="0" fillId="0" borderId="3" xfId="0" applyNumberFormat="1" applyBorder="1"/>
    <xf numFmtId="10" fontId="1" fillId="0" borderId="3" xfId="0" applyNumberFormat="1" applyFont="1" applyBorder="1"/>
    <xf numFmtId="10" fontId="8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7" fillId="2" borderId="4" xfId="0" applyFont="1" applyFill="1" applyBorder="1" applyAlignment="1">
      <alignment horizontal="left" vertical="center" wrapText="1"/>
    </xf>
    <xf numFmtId="10" fontId="6" fillId="2" borderId="3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" fontId="8" fillId="3" borderId="3" xfId="0" applyNumberFormat="1" applyFont="1" applyFill="1" applyBorder="1" applyAlignment="1">
      <alignment vertical="center"/>
    </xf>
    <xf numFmtId="4" fontId="5" fillId="3" borderId="3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4" fontId="20" fillId="2" borderId="4" xfId="0" applyNumberFormat="1" applyFont="1" applyFill="1" applyBorder="1" applyAlignment="1">
      <alignment horizontal="right"/>
    </xf>
    <xf numFmtId="3" fontId="19" fillId="0" borderId="3" xfId="0" applyNumberFormat="1" applyFont="1" applyBorder="1" applyAlignment="1">
      <alignment horizontal="right"/>
    </xf>
    <xf numFmtId="3" fontId="21" fillId="3" borderId="3" xfId="0" applyNumberFormat="1" applyFont="1" applyFill="1" applyBorder="1" applyAlignment="1">
      <alignment vertical="center"/>
    </xf>
    <xf numFmtId="3" fontId="21" fillId="3" borderId="3" xfId="0" applyNumberFormat="1" applyFont="1" applyFill="1" applyBorder="1" applyAlignment="1">
      <alignment horizontal="right"/>
    </xf>
    <xf numFmtId="3" fontId="19" fillId="3" borderId="3" xfId="0" applyNumberFormat="1" applyFont="1" applyFill="1" applyBorder="1" applyAlignment="1">
      <alignment vertical="center" wrapText="1"/>
    </xf>
    <xf numFmtId="3" fontId="6" fillId="0" borderId="3" xfId="0" applyNumberFormat="1" applyFont="1" applyBorder="1" applyAlignment="1">
      <alignment horizontal="right"/>
    </xf>
    <xf numFmtId="3" fontId="8" fillId="3" borderId="3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/>
    <xf numFmtId="4" fontId="6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19" fillId="0" borderId="3" xfId="0" applyNumberFormat="1" applyFont="1" applyBorder="1" applyAlignment="1">
      <alignment horizontal="right"/>
    </xf>
    <xf numFmtId="4" fontId="6" fillId="0" borderId="3" xfId="0" applyNumberFormat="1" applyFont="1" applyBorder="1"/>
    <xf numFmtId="3" fontId="8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9" fillId="2" borderId="4" xfId="0" applyNumberFormat="1" applyFont="1" applyFill="1" applyBorder="1" applyAlignment="1">
      <alignment horizontal="right"/>
    </xf>
    <xf numFmtId="4" fontId="19" fillId="2" borderId="3" xfId="0" applyNumberFormat="1" applyFont="1" applyFill="1" applyBorder="1" applyAlignment="1">
      <alignment horizontal="right"/>
    </xf>
    <xf numFmtId="4" fontId="21" fillId="2" borderId="4" xfId="0" applyNumberFormat="1" applyFont="1" applyFill="1" applyBorder="1" applyAlignment="1">
      <alignment horizontal="right"/>
    </xf>
    <xf numFmtId="10" fontId="3" fillId="2" borderId="0" xfId="0" applyNumberFormat="1" applyFont="1" applyFill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4" fontId="20" fillId="2" borderId="0" xfId="0" applyNumberFormat="1" applyFont="1" applyFill="1" applyAlignment="1">
      <alignment horizontal="right"/>
    </xf>
    <xf numFmtId="0" fontId="8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22" fillId="2" borderId="2" xfId="0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9"/>
  <sheetViews>
    <sheetView tabSelected="1" zoomScaleNormal="100" workbookViewId="0"/>
  </sheetViews>
  <sheetFormatPr defaultRowHeight="15" x14ac:dyDescent="0.25"/>
  <cols>
    <col min="1" max="1" width="5.7109375" customWidth="1"/>
    <col min="6" max="10" width="25.28515625" customWidth="1"/>
    <col min="11" max="12" width="15.7109375" customWidth="1"/>
    <col min="13" max="13" width="7.5703125" customWidth="1"/>
  </cols>
  <sheetData>
    <row r="1" spans="1:13" x14ac:dyDescent="0.25">
      <c r="A1" s="44" t="s">
        <v>57</v>
      </c>
    </row>
    <row r="2" spans="1:13" x14ac:dyDescent="0.25">
      <c r="A2" s="44" t="s">
        <v>58</v>
      </c>
    </row>
    <row r="3" spans="1:13" x14ac:dyDescent="0.25">
      <c r="A3" s="44" t="s">
        <v>59</v>
      </c>
    </row>
    <row r="4" spans="1:13" ht="42" customHeight="1" x14ac:dyDescent="0.25">
      <c r="B4" s="131" t="s">
        <v>149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20"/>
    </row>
    <row r="5" spans="1:13" ht="18" customHeight="1" x14ac:dyDescent="0.25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2"/>
    </row>
    <row r="6" spans="1:13" ht="15.75" customHeight="1" x14ac:dyDescent="0.25">
      <c r="B6" s="131" t="s">
        <v>10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9"/>
    </row>
    <row r="7" spans="1:13" ht="18" x14ac:dyDescent="0.25"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3"/>
    </row>
    <row r="8" spans="1:13" ht="18" customHeight="1" x14ac:dyDescent="0.25">
      <c r="B8" s="131" t="s">
        <v>48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8"/>
    </row>
    <row r="9" spans="1:13" ht="18" customHeight="1" x14ac:dyDescent="0.25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8"/>
    </row>
    <row r="10" spans="1:13" ht="18" customHeight="1" x14ac:dyDescent="0.25">
      <c r="B10" s="154" t="s">
        <v>56</v>
      </c>
      <c r="C10" s="154"/>
      <c r="D10" s="154"/>
      <c r="E10" s="154"/>
      <c r="F10" s="154"/>
      <c r="G10" s="39"/>
      <c r="H10" s="40"/>
      <c r="I10" s="40"/>
      <c r="J10" s="40"/>
      <c r="K10" s="41"/>
      <c r="L10" s="41"/>
    </row>
    <row r="11" spans="1:13" ht="25.5" x14ac:dyDescent="0.25">
      <c r="B11" s="139" t="s">
        <v>6</v>
      </c>
      <c r="C11" s="139"/>
      <c r="D11" s="139"/>
      <c r="E11" s="139"/>
      <c r="F11" s="139"/>
      <c r="G11" s="21" t="s">
        <v>60</v>
      </c>
      <c r="H11" s="21" t="s">
        <v>150</v>
      </c>
      <c r="I11" s="21" t="s">
        <v>151</v>
      </c>
      <c r="J11" s="21" t="s">
        <v>155</v>
      </c>
      <c r="K11" s="21" t="s">
        <v>20</v>
      </c>
      <c r="L11" s="21" t="s">
        <v>46</v>
      </c>
    </row>
    <row r="12" spans="1:13" x14ac:dyDescent="0.25">
      <c r="B12" s="149">
        <v>1</v>
      </c>
      <c r="C12" s="149"/>
      <c r="D12" s="149"/>
      <c r="E12" s="149"/>
      <c r="F12" s="150"/>
      <c r="G12" s="25">
        <v>2</v>
      </c>
      <c r="H12" s="24">
        <v>3</v>
      </c>
      <c r="I12" s="24">
        <v>4</v>
      </c>
      <c r="J12" s="24">
        <v>5</v>
      </c>
      <c r="K12" s="24" t="s">
        <v>33</v>
      </c>
      <c r="L12" s="24" t="s">
        <v>34</v>
      </c>
    </row>
    <row r="13" spans="1:13" x14ac:dyDescent="0.25">
      <c r="B13" s="137" t="s">
        <v>22</v>
      </c>
      <c r="C13" s="138"/>
      <c r="D13" s="138"/>
      <c r="E13" s="138"/>
      <c r="F13" s="147"/>
      <c r="G13" s="45">
        <v>880886.11</v>
      </c>
      <c r="H13" s="104">
        <v>1795617.77</v>
      </c>
      <c r="I13" s="108">
        <v>1838354.44</v>
      </c>
      <c r="J13" s="58">
        <v>1513883.23</v>
      </c>
      <c r="K13" s="56">
        <f>J13/G13</f>
        <v>1.7185913284522105</v>
      </c>
      <c r="L13" s="56">
        <f>J13/I13</f>
        <v>0.82349910172926177</v>
      </c>
    </row>
    <row r="14" spans="1:13" x14ac:dyDescent="0.25">
      <c r="B14" s="148" t="s">
        <v>21</v>
      </c>
      <c r="C14" s="147"/>
      <c r="D14" s="147"/>
      <c r="E14" s="147"/>
      <c r="F14" s="147"/>
      <c r="G14" s="45">
        <v>0</v>
      </c>
      <c r="H14" s="104">
        <v>0</v>
      </c>
      <c r="I14" s="108">
        <v>0</v>
      </c>
      <c r="J14" s="58">
        <v>0</v>
      </c>
      <c r="K14" s="56">
        <v>0</v>
      </c>
      <c r="L14" s="56">
        <v>0</v>
      </c>
    </row>
    <row r="15" spans="1:13" x14ac:dyDescent="0.25">
      <c r="B15" s="144" t="s">
        <v>0</v>
      </c>
      <c r="C15" s="145"/>
      <c r="D15" s="145"/>
      <c r="E15" s="145"/>
      <c r="F15" s="146"/>
      <c r="G15" s="46">
        <f>SUM(G13:G14)</f>
        <v>880886.11</v>
      </c>
      <c r="H15" s="105">
        <f t="shared" ref="H15:J15" si="0">SUM(H13:H14)</f>
        <v>1795617.77</v>
      </c>
      <c r="I15" s="109">
        <f t="shared" si="0"/>
        <v>1838354.44</v>
      </c>
      <c r="J15" s="100">
        <f t="shared" si="0"/>
        <v>1513883.23</v>
      </c>
      <c r="K15" s="49">
        <f>J15/G15</f>
        <v>1.7185913284522105</v>
      </c>
      <c r="L15" s="49">
        <f>J15/I15</f>
        <v>0.82349910172926177</v>
      </c>
    </row>
    <row r="16" spans="1:13" x14ac:dyDescent="0.25">
      <c r="B16" s="153" t="s">
        <v>23</v>
      </c>
      <c r="C16" s="138"/>
      <c r="D16" s="138"/>
      <c r="E16" s="138"/>
      <c r="F16" s="138"/>
      <c r="G16" s="47">
        <v>682356.57</v>
      </c>
      <c r="H16" s="104">
        <v>786203.29</v>
      </c>
      <c r="I16" s="108">
        <v>829839.44</v>
      </c>
      <c r="J16" s="58">
        <v>802931.13</v>
      </c>
      <c r="K16" s="56">
        <f>J16/G16</f>
        <v>1.1767031568260566</v>
      </c>
      <c r="L16" s="56">
        <f>J16/I16</f>
        <v>0.96757407673947149</v>
      </c>
    </row>
    <row r="17" spans="1:49" x14ac:dyDescent="0.25">
      <c r="B17" s="148" t="s">
        <v>24</v>
      </c>
      <c r="C17" s="147"/>
      <c r="D17" s="147"/>
      <c r="E17" s="147"/>
      <c r="F17" s="147"/>
      <c r="G17" s="45">
        <v>189322.45</v>
      </c>
      <c r="H17" s="104">
        <v>1019414.48</v>
      </c>
      <c r="I17" s="108">
        <v>1018515</v>
      </c>
      <c r="J17" s="58">
        <v>692092.44</v>
      </c>
      <c r="K17" s="56">
        <f>J17/G17</f>
        <v>3.655627951148952</v>
      </c>
      <c r="L17" s="56">
        <f>J17/I17</f>
        <v>0.67951128849354203</v>
      </c>
    </row>
    <row r="18" spans="1:49" x14ac:dyDescent="0.25">
      <c r="B18" s="13" t="s">
        <v>1</v>
      </c>
      <c r="C18" s="38"/>
      <c r="D18" s="38"/>
      <c r="E18" s="38"/>
      <c r="F18" s="38"/>
      <c r="G18" s="46">
        <f>SUM(G16:G17)</f>
        <v>871679.02</v>
      </c>
      <c r="H18" s="106">
        <f>SUM(H16:H17)</f>
        <v>1805617.77</v>
      </c>
      <c r="I18" s="110">
        <f t="shared" ref="I18:J18" si="1">SUM(I16:I17)</f>
        <v>1848354.44</v>
      </c>
      <c r="J18" s="101">
        <f t="shared" si="1"/>
        <v>1495023.5699999998</v>
      </c>
      <c r="K18" s="49">
        <f>J18/G18</f>
        <v>1.7151078960234696</v>
      </c>
      <c r="L18" s="49">
        <f>J18/I18</f>
        <v>0.80884030554226383</v>
      </c>
    </row>
    <row r="19" spans="1:49" x14ac:dyDescent="0.25">
      <c r="B19" s="152" t="s">
        <v>2</v>
      </c>
      <c r="C19" s="145"/>
      <c r="D19" s="145"/>
      <c r="E19" s="145"/>
      <c r="F19" s="145"/>
      <c r="G19" s="48">
        <f>G15-G18</f>
        <v>9207.0899999999674</v>
      </c>
      <c r="H19" s="107">
        <f t="shared" ref="H19:I19" si="2">H15-H18</f>
        <v>-10000</v>
      </c>
      <c r="I19" s="48">
        <f t="shared" si="2"/>
        <v>-10000</v>
      </c>
      <c r="J19" s="48">
        <f>J15-J18</f>
        <v>18859.660000000149</v>
      </c>
      <c r="K19" s="49"/>
      <c r="L19" s="49"/>
    </row>
    <row r="20" spans="1:49" ht="18" x14ac:dyDescent="0.25"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"/>
    </row>
    <row r="21" spans="1:49" ht="18" customHeight="1" x14ac:dyDescent="0.25">
      <c r="B21" s="136" t="s">
        <v>53</v>
      </c>
      <c r="C21" s="136"/>
      <c r="D21" s="136"/>
      <c r="E21" s="136"/>
      <c r="F21" s="136"/>
      <c r="G21" s="39"/>
      <c r="H21" s="40"/>
      <c r="I21" s="40"/>
      <c r="J21" s="40"/>
      <c r="K21" s="41"/>
      <c r="L21" s="41"/>
      <c r="M21" s="1"/>
    </row>
    <row r="22" spans="1:49" ht="25.5" x14ac:dyDescent="0.25">
      <c r="B22" s="139" t="s">
        <v>6</v>
      </c>
      <c r="C22" s="139"/>
      <c r="D22" s="139"/>
      <c r="E22" s="139"/>
      <c r="F22" s="139"/>
      <c r="G22" s="21" t="s">
        <v>60</v>
      </c>
      <c r="H22" s="21" t="s">
        <v>150</v>
      </c>
      <c r="I22" s="21" t="s">
        <v>151</v>
      </c>
      <c r="J22" s="21" t="s">
        <v>155</v>
      </c>
      <c r="K22" s="21" t="s">
        <v>20</v>
      </c>
      <c r="L22" s="21" t="s">
        <v>46</v>
      </c>
    </row>
    <row r="23" spans="1:49" x14ac:dyDescent="0.25">
      <c r="B23" s="140">
        <v>1</v>
      </c>
      <c r="C23" s="141"/>
      <c r="D23" s="141"/>
      <c r="E23" s="141"/>
      <c r="F23" s="141"/>
      <c r="G23" s="26">
        <v>2</v>
      </c>
      <c r="H23" s="24">
        <v>3</v>
      </c>
      <c r="I23" s="24">
        <v>4</v>
      </c>
      <c r="J23" s="24">
        <v>5</v>
      </c>
      <c r="K23" s="24" t="s">
        <v>33</v>
      </c>
      <c r="L23" s="24" t="s">
        <v>34</v>
      </c>
    </row>
    <row r="24" spans="1:49" ht="15.75" customHeight="1" x14ac:dyDescent="0.25">
      <c r="B24" s="137" t="s">
        <v>25</v>
      </c>
      <c r="C24" s="142"/>
      <c r="D24" s="142"/>
      <c r="E24" s="142"/>
      <c r="F24" s="142"/>
      <c r="G24" s="51">
        <v>2336</v>
      </c>
      <c r="H24" s="55">
        <v>0</v>
      </c>
      <c r="I24" s="55">
        <v>0</v>
      </c>
      <c r="J24" s="55">
        <v>0</v>
      </c>
      <c r="K24" s="56">
        <f t="shared" ref="K24:K29" si="3">J24/G24</f>
        <v>0</v>
      </c>
      <c r="L24" s="56" t="e">
        <f t="shared" ref="L24:L29" si="4">J24/I24</f>
        <v>#DIV/0!</v>
      </c>
    </row>
    <row r="25" spans="1:49" x14ac:dyDescent="0.25">
      <c r="B25" s="137" t="s">
        <v>26</v>
      </c>
      <c r="C25" s="138"/>
      <c r="D25" s="138"/>
      <c r="E25" s="138"/>
      <c r="F25" s="138"/>
      <c r="G25" s="51">
        <v>1264</v>
      </c>
      <c r="H25" s="55">
        <v>0</v>
      </c>
      <c r="I25" s="55">
        <v>0</v>
      </c>
      <c r="J25" s="55">
        <v>0</v>
      </c>
      <c r="K25" s="56">
        <f t="shared" si="3"/>
        <v>0</v>
      </c>
      <c r="L25" s="56" t="e">
        <f t="shared" si="4"/>
        <v>#DIV/0!</v>
      </c>
    </row>
    <row r="26" spans="1:49" ht="15" customHeight="1" x14ac:dyDescent="0.25">
      <c r="B26" s="133" t="s">
        <v>47</v>
      </c>
      <c r="C26" s="134"/>
      <c r="D26" s="134"/>
      <c r="E26" s="134"/>
      <c r="F26" s="135"/>
      <c r="G26" s="52">
        <f>G24-G25</f>
        <v>1072</v>
      </c>
      <c r="H26" s="52">
        <f t="shared" ref="H26:J26" si="5">H24-H25</f>
        <v>0</v>
      </c>
      <c r="I26" s="52">
        <f t="shared" si="5"/>
        <v>0</v>
      </c>
      <c r="J26" s="52">
        <f t="shared" si="5"/>
        <v>0</v>
      </c>
      <c r="K26" s="54">
        <f t="shared" si="3"/>
        <v>0</v>
      </c>
      <c r="L26" s="54" t="e">
        <f t="shared" si="4"/>
        <v>#DIV/0!</v>
      </c>
    </row>
    <row r="27" spans="1:49" s="28" customFormat="1" ht="15" customHeight="1" x14ac:dyDescent="0.25">
      <c r="A27"/>
      <c r="B27" s="137" t="s">
        <v>15</v>
      </c>
      <c r="C27" s="138"/>
      <c r="D27" s="138"/>
      <c r="E27" s="138"/>
      <c r="F27" s="138"/>
      <c r="G27" s="51">
        <v>39567</v>
      </c>
      <c r="H27" s="58">
        <v>29502.91</v>
      </c>
      <c r="I27" s="58">
        <v>48774.400000000001</v>
      </c>
      <c r="J27" s="114">
        <v>0</v>
      </c>
      <c r="K27" s="56">
        <f t="shared" si="3"/>
        <v>0</v>
      </c>
      <c r="L27" s="56">
        <f t="shared" si="4"/>
        <v>0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28" customFormat="1" ht="15" customHeight="1" x14ac:dyDescent="0.25">
      <c r="A28"/>
      <c r="B28" s="137" t="s">
        <v>52</v>
      </c>
      <c r="C28" s="138"/>
      <c r="D28" s="138"/>
      <c r="E28" s="138"/>
      <c r="F28" s="138"/>
      <c r="G28" s="51">
        <v>29503</v>
      </c>
      <c r="H28" s="58">
        <v>19502.91</v>
      </c>
      <c r="I28" s="58">
        <v>38774.400000000001</v>
      </c>
      <c r="J28" s="114">
        <v>0</v>
      </c>
      <c r="K28" s="56">
        <f t="shared" si="3"/>
        <v>0</v>
      </c>
      <c r="L28" s="56">
        <f t="shared" si="4"/>
        <v>0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37" customFormat="1" x14ac:dyDescent="0.25">
      <c r="A29" s="36"/>
      <c r="B29" s="133" t="s">
        <v>54</v>
      </c>
      <c r="C29" s="134"/>
      <c r="D29" s="134"/>
      <c r="E29" s="134"/>
      <c r="F29" s="135"/>
      <c r="G29" s="53">
        <f>G27-G28</f>
        <v>10064</v>
      </c>
      <c r="H29" s="53">
        <f>H27-H28</f>
        <v>10000</v>
      </c>
      <c r="I29" s="53">
        <f>I27-I28</f>
        <v>10000</v>
      </c>
      <c r="J29" s="53">
        <f>J27-J28</f>
        <v>0</v>
      </c>
      <c r="K29" s="54">
        <f t="shared" si="3"/>
        <v>0</v>
      </c>
      <c r="L29" s="54">
        <f t="shared" si="4"/>
        <v>0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</row>
    <row r="30" spans="1:49" ht="15.75" x14ac:dyDescent="0.25">
      <c r="B30" s="151" t="s">
        <v>55</v>
      </c>
      <c r="C30" s="151"/>
      <c r="D30" s="151"/>
      <c r="E30" s="151"/>
      <c r="F30" s="151"/>
      <c r="G30" s="53">
        <f>G19+G29</f>
        <v>19271.089999999967</v>
      </c>
      <c r="H30" s="53">
        <f>H19+H29</f>
        <v>0</v>
      </c>
      <c r="I30" s="53">
        <f>I19+I29</f>
        <v>0</v>
      </c>
      <c r="J30" s="53">
        <f>J19+J29</f>
        <v>18859.660000000149</v>
      </c>
      <c r="K30" s="50"/>
      <c r="L30" s="54"/>
    </row>
    <row r="32" spans="1:49" x14ac:dyDescent="0.2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2:12" x14ac:dyDescent="0.25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2:12" ht="15" customHeight="1" x14ac:dyDescent="0.25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2:12" ht="15" customHeight="1" x14ac:dyDescent="0.25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</row>
    <row r="36" spans="2:12" ht="15" customHeight="1" x14ac:dyDescent="0.2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</row>
    <row r="37" spans="2:12" ht="36.75" customHeight="1" x14ac:dyDescent="0.25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</row>
    <row r="38" spans="2:12" ht="15" customHeight="1" x14ac:dyDescent="0.25"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</row>
    <row r="39" spans="2:12" x14ac:dyDescent="0.25"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</row>
  </sheetData>
  <mergeCells count="31">
    <mergeCell ref="B4:L4"/>
    <mergeCell ref="B36:L37"/>
    <mergeCell ref="B38:L39"/>
    <mergeCell ref="B15:F15"/>
    <mergeCell ref="B25:F25"/>
    <mergeCell ref="B13:F13"/>
    <mergeCell ref="B14:F14"/>
    <mergeCell ref="B11:F11"/>
    <mergeCell ref="B12:F12"/>
    <mergeCell ref="B30:F30"/>
    <mergeCell ref="B17:F17"/>
    <mergeCell ref="B19:F19"/>
    <mergeCell ref="B16:F16"/>
    <mergeCell ref="B33:L33"/>
    <mergeCell ref="B34:L34"/>
    <mergeCell ref="B10:F10"/>
    <mergeCell ref="B35:L35"/>
    <mergeCell ref="B5:L5"/>
    <mergeCell ref="B7:L7"/>
    <mergeCell ref="B9:L9"/>
    <mergeCell ref="B20:L20"/>
    <mergeCell ref="B8:L8"/>
    <mergeCell ref="B6:L6"/>
    <mergeCell ref="B29:F29"/>
    <mergeCell ref="B26:F26"/>
    <mergeCell ref="B21:F21"/>
    <mergeCell ref="B27:F27"/>
    <mergeCell ref="B28:F28"/>
    <mergeCell ref="B22:F22"/>
    <mergeCell ref="B23:F23"/>
    <mergeCell ref="B24:F24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86"/>
  <sheetViews>
    <sheetView zoomScaleNormal="100" workbookViewId="0">
      <selection activeCell="J41" sqref="J4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2:12" ht="15.75" customHeight="1" x14ac:dyDescent="0.25">
      <c r="B2" s="131" t="s">
        <v>10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2:12" ht="18" x14ac:dyDescent="0.25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2:12" ht="15.75" customHeight="1" x14ac:dyDescent="0.25">
      <c r="B4" s="131" t="s">
        <v>50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2:12" ht="18" x14ac:dyDescent="0.25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2:12" ht="15.75" customHeight="1" x14ac:dyDescent="0.25">
      <c r="B6" s="131" t="s">
        <v>35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2:12" ht="18" x14ac:dyDescent="0.25"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</row>
    <row r="8" spans="2:12" ht="45" customHeight="1" x14ac:dyDescent="0.25">
      <c r="B8" s="158" t="s">
        <v>6</v>
      </c>
      <c r="C8" s="159"/>
      <c r="D8" s="159"/>
      <c r="E8" s="159"/>
      <c r="F8" s="160"/>
      <c r="G8" s="27" t="s">
        <v>61</v>
      </c>
      <c r="H8" s="27" t="s">
        <v>150</v>
      </c>
      <c r="I8" s="27" t="s">
        <v>151</v>
      </c>
      <c r="J8" s="27" t="s">
        <v>152</v>
      </c>
      <c r="K8" s="27" t="s">
        <v>20</v>
      </c>
      <c r="L8" s="27" t="s">
        <v>20</v>
      </c>
    </row>
    <row r="9" spans="2:12" x14ac:dyDescent="0.25">
      <c r="B9" s="155">
        <v>1</v>
      </c>
      <c r="C9" s="156"/>
      <c r="D9" s="156"/>
      <c r="E9" s="156"/>
      <c r="F9" s="157"/>
      <c r="G9" s="29">
        <v>2</v>
      </c>
      <c r="H9" s="29">
        <v>3</v>
      </c>
      <c r="I9" s="29">
        <v>4</v>
      </c>
      <c r="J9" s="29">
        <v>5</v>
      </c>
      <c r="K9" s="29" t="s">
        <v>33</v>
      </c>
      <c r="L9" s="29" t="s">
        <v>34</v>
      </c>
    </row>
    <row r="10" spans="2:12" x14ac:dyDescent="0.25">
      <c r="B10" s="4"/>
      <c r="C10" s="4"/>
      <c r="D10" s="4"/>
      <c r="E10" s="4"/>
      <c r="F10" s="4" t="s">
        <v>45</v>
      </c>
      <c r="G10" s="59">
        <f>G11</f>
        <v>880886.11</v>
      </c>
      <c r="H10" s="115">
        <f t="shared" ref="H10:I10" si="0">H11</f>
        <v>1795617.77</v>
      </c>
      <c r="I10" s="115">
        <f t="shared" si="0"/>
        <v>1838354.05</v>
      </c>
      <c r="J10" s="115">
        <f>J11</f>
        <v>1513883.2299999997</v>
      </c>
      <c r="K10" s="57">
        <f>J10/G10</f>
        <v>1.7185913284522103</v>
      </c>
      <c r="L10" s="57">
        <f>J10/I10</f>
        <v>0.82349927643154464</v>
      </c>
    </row>
    <row r="11" spans="2:12" x14ac:dyDescent="0.25">
      <c r="B11" s="4">
        <v>6</v>
      </c>
      <c r="C11" s="4"/>
      <c r="D11" s="4"/>
      <c r="E11" s="4"/>
      <c r="F11" s="4" t="s">
        <v>3</v>
      </c>
      <c r="G11" s="59">
        <f>G12+G18+G24</f>
        <v>880886.11</v>
      </c>
      <c r="H11" s="59">
        <f t="shared" ref="H11:J11" si="1">H12+H18+H24</f>
        <v>1795617.77</v>
      </c>
      <c r="I11" s="59">
        <f t="shared" si="1"/>
        <v>1838354.05</v>
      </c>
      <c r="J11" s="59">
        <f t="shared" si="1"/>
        <v>1513883.2299999997</v>
      </c>
      <c r="K11" s="57">
        <f t="shared" ref="K11:K27" si="2">J11/G11</f>
        <v>1.7185913284522103</v>
      </c>
      <c r="L11" s="57">
        <f t="shared" ref="L11:L27" si="3">J11/I11</f>
        <v>0.82349927643154464</v>
      </c>
    </row>
    <row r="12" spans="2:12" ht="25.5" x14ac:dyDescent="0.25">
      <c r="B12" s="4"/>
      <c r="C12" s="8">
        <v>63</v>
      </c>
      <c r="D12" s="8"/>
      <c r="E12" s="8"/>
      <c r="F12" s="8" t="s">
        <v>14</v>
      </c>
      <c r="G12" s="58">
        <f>G13+G16</f>
        <v>26709.98</v>
      </c>
      <c r="H12" s="58">
        <f t="shared" ref="H12:I12" si="4">H13+H16</f>
        <v>39010</v>
      </c>
      <c r="I12" s="58">
        <f t="shared" si="4"/>
        <v>33459.279999999999</v>
      </c>
      <c r="J12" s="58">
        <f>J13+J16</f>
        <v>33459.279999999999</v>
      </c>
      <c r="K12" s="56">
        <f t="shared" si="2"/>
        <v>1.2526883209946245</v>
      </c>
      <c r="L12" s="56">
        <f t="shared" si="3"/>
        <v>1</v>
      </c>
    </row>
    <row r="13" spans="2:12" ht="25.5" x14ac:dyDescent="0.25">
      <c r="B13" s="5"/>
      <c r="C13" s="5"/>
      <c r="D13" s="5">
        <v>636</v>
      </c>
      <c r="E13" s="5"/>
      <c r="F13" s="8" t="s">
        <v>62</v>
      </c>
      <c r="G13" s="58">
        <f>G14+G15</f>
        <v>26709.98</v>
      </c>
      <c r="H13" s="114">
        <f t="shared" ref="H13:I13" si="5">H14+H15</f>
        <v>14100</v>
      </c>
      <c r="I13" s="114">
        <f t="shared" si="5"/>
        <v>13000</v>
      </c>
      <c r="J13" s="114">
        <f>J14+J15</f>
        <v>13000</v>
      </c>
      <c r="K13" s="56">
        <f t="shared" si="2"/>
        <v>0.48670946215609295</v>
      </c>
      <c r="L13" s="56">
        <f t="shared" si="3"/>
        <v>1</v>
      </c>
    </row>
    <row r="14" spans="2:12" ht="25.5" x14ac:dyDescent="0.25">
      <c r="B14" s="5"/>
      <c r="C14" s="5"/>
      <c r="D14" s="5"/>
      <c r="E14" s="5">
        <v>6361</v>
      </c>
      <c r="F14" s="8" t="s">
        <v>63</v>
      </c>
      <c r="G14" s="58">
        <v>2812.5</v>
      </c>
      <c r="H14" s="114">
        <v>1100</v>
      </c>
      <c r="I14" s="114">
        <v>1000</v>
      </c>
      <c r="J14" s="114">
        <v>1000</v>
      </c>
      <c r="K14" s="56">
        <f t="shared" si="2"/>
        <v>0.35555555555555557</v>
      </c>
      <c r="L14" s="56">
        <f t="shared" si="3"/>
        <v>1</v>
      </c>
    </row>
    <row r="15" spans="2:12" ht="25.5" x14ac:dyDescent="0.25">
      <c r="B15" s="5"/>
      <c r="C15" s="5"/>
      <c r="D15" s="5"/>
      <c r="E15" s="5">
        <v>6362</v>
      </c>
      <c r="F15" s="8" t="s">
        <v>109</v>
      </c>
      <c r="G15" s="58">
        <v>23897.48</v>
      </c>
      <c r="H15" s="114">
        <v>13000</v>
      </c>
      <c r="I15" s="114">
        <v>12000</v>
      </c>
      <c r="J15" s="114">
        <v>12000</v>
      </c>
      <c r="K15" s="56">
        <f t="shared" si="2"/>
        <v>0.5021449960414236</v>
      </c>
      <c r="L15" s="56">
        <f t="shared" si="3"/>
        <v>1</v>
      </c>
    </row>
    <row r="16" spans="2:12" x14ac:dyDescent="0.25">
      <c r="B16" s="5"/>
      <c r="C16" s="5"/>
      <c r="D16" s="5">
        <v>638</v>
      </c>
      <c r="E16" s="5"/>
      <c r="F16" s="8" t="s">
        <v>156</v>
      </c>
      <c r="G16" s="58">
        <f>G17</f>
        <v>0</v>
      </c>
      <c r="H16" s="58">
        <f t="shared" ref="H16:J16" si="6">H17</f>
        <v>24910</v>
      </c>
      <c r="I16" s="58">
        <f t="shared" si="6"/>
        <v>20459.28</v>
      </c>
      <c r="J16" s="114">
        <f t="shared" si="6"/>
        <v>20459.28</v>
      </c>
      <c r="K16" s="56" t="e">
        <f t="shared" ref="K16:K17" si="7">J16/G16</f>
        <v>#DIV/0!</v>
      </c>
      <c r="L16" s="56">
        <f t="shared" ref="L16:L17" si="8">J16/I16</f>
        <v>1</v>
      </c>
    </row>
    <row r="17" spans="2:12" x14ac:dyDescent="0.25">
      <c r="B17" s="5"/>
      <c r="C17" s="5"/>
      <c r="D17" s="5"/>
      <c r="E17" s="5">
        <v>6381</v>
      </c>
      <c r="F17" s="8" t="s">
        <v>157</v>
      </c>
      <c r="G17" s="58">
        <v>0</v>
      </c>
      <c r="H17" s="114">
        <v>24910</v>
      </c>
      <c r="I17" s="114">
        <v>20459.28</v>
      </c>
      <c r="J17" s="114">
        <v>20459.28</v>
      </c>
      <c r="K17" s="56" t="e">
        <f t="shared" si="7"/>
        <v>#DIV/0!</v>
      </c>
      <c r="L17" s="56">
        <f t="shared" si="8"/>
        <v>1</v>
      </c>
    </row>
    <row r="18" spans="2:12" ht="25.5" x14ac:dyDescent="0.25">
      <c r="B18" s="5"/>
      <c r="C18" s="5">
        <v>66</v>
      </c>
      <c r="D18" s="5"/>
      <c r="E18" s="5"/>
      <c r="F18" s="8" t="s">
        <v>64</v>
      </c>
      <c r="G18" s="58">
        <f>G19+G22</f>
        <v>11329.16</v>
      </c>
      <c r="H18" s="58">
        <f t="shared" ref="H18:J18" si="9">H19+H22</f>
        <v>10000</v>
      </c>
      <c r="I18" s="58">
        <f t="shared" si="9"/>
        <v>20007</v>
      </c>
      <c r="J18" s="58">
        <f t="shared" si="9"/>
        <v>22558.86</v>
      </c>
      <c r="K18" s="56">
        <f t="shared" si="2"/>
        <v>1.9912208848670159</v>
      </c>
      <c r="L18" s="56">
        <f t="shared" si="3"/>
        <v>1.1275483580746739</v>
      </c>
    </row>
    <row r="19" spans="2:12" ht="25.5" x14ac:dyDescent="0.25">
      <c r="B19" s="5"/>
      <c r="C19" s="12"/>
      <c r="D19" s="5">
        <v>661</v>
      </c>
      <c r="E19" s="5"/>
      <c r="F19" s="8" t="s">
        <v>27</v>
      </c>
      <c r="G19" s="58">
        <f>G20+G21</f>
        <v>11329.16</v>
      </c>
      <c r="H19" s="114">
        <f t="shared" ref="H19:I19" si="10">H20+H21</f>
        <v>10000</v>
      </c>
      <c r="I19" s="114">
        <f t="shared" si="10"/>
        <v>20000</v>
      </c>
      <c r="J19" s="114">
        <f>J20+J21</f>
        <v>22381.86</v>
      </c>
      <c r="K19" s="56">
        <f t="shared" si="2"/>
        <v>1.9755974847208444</v>
      </c>
      <c r="L19" s="56">
        <f t="shared" si="3"/>
        <v>1.1190930000000001</v>
      </c>
    </row>
    <row r="20" spans="2:12" x14ac:dyDescent="0.25">
      <c r="B20" s="5"/>
      <c r="C20" s="12"/>
      <c r="D20" s="5"/>
      <c r="E20" s="5">
        <v>6614</v>
      </c>
      <c r="F20" s="8" t="s">
        <v>28</v>
      </c>
      <c r="G20" s="58">
        <v>816.14</v>
      </c>
      <c r="H20" s="114">
        <v>400</v>
      </c>
      <c r="I20" s="114">
        <v>600</v>
      </c>
      <c r="J20" s="114">
        <v>1189.5</v>
      </c>
      <c r="K20" s="56">
        <f t="shared" si="2"/>
        <v>1.4574705320165657</v>
      </c>
      <c r="L20" s="56">
        <f t="shared" si="3"/>
        <v>1.9824999999999999</v>
      </c>
    </row>
    <row r="21" spans="2:12" x14ac:dyDescent="0.25">
      <c r="B21" s="5"/>
      <c r="C21" s="12"/>
      <c r="D21" s="5"/>
      <c r="E21" s="5">
        <v>6615</v>
      </c>
      <c r="F21" s="8" t="s">
        <v>65</v>
      </c>
      <c r="G21" s="58">
        <v>10513.02</v>
      </c>
      <c r="H21" s="114">
        <v>9600</v>
      </c>
      <c r="I21" s="114">
        <v>19400</v>
      </c>
      <c r="J21" s="114">
        <v>21192.36</v>
      </c>
      <c r="K21" s="56">
        <f t="shared" si="2"/>
        <v>2.0158203827254204</v>
      </c>
      <c r="L21" s="56">
        <f t="shared" si="3"/>
        <v>1.0923896907216495</v>
      </c>
    </row>
    <row r="22" spans="2:12" ht="38.25" x14ac:dyDescent="0.25">
      <c r="B22" s="5"/>
      <c r="C22" s="5"/>
      <c r="D22" s="5">
        <v>663</v>
      </c>
      <c r="E22" s="5"/>
      <c r="F22" s="8" t="s">
        <v>158</v>
      </c>
      <c r="G22" s="58">
        <f>G23</f>
        <v>0</v>
      </c>
      <c r="H22" s="58">
        <f t="shared" ref="H22:J22" si="11">H23</f>
        <v>0</v>
      </c>
      <c r="I22" s="58">
        <f t="shared" si="11"/>
        <v>7</v>
      </c>
      <c r="J22" s="58">
        <f t="shared" si="11"/>
        <v>177</v>
      </c>
      <c r="K22" s="56" t="e">
        <f t="shared" si="2"/>
        <v>#DIV/0!</v>
      </c>
      <c r="L22" s="56">
        <f t="shared" si="3"/>
        <v>25.285714285714285</v>
      </c>
    </row>
    <row r="23" spans="2:12" x14ac:dyDescent="0.25">
      <c r="B23" s="5"/>
      <c r="C23" s="5"/>
      <c r="D23" s="5"/>
      <c r="E23" s="5">
        <v>6632</v>
      </c>
      <c r="F23" s="8" t="s">
        <v>159</v>
      </c>
      <c r="G23" s="58">
        <v>0</v>
      </c>
      <c r="H23" s="114">
        <v>0</v>
      </c>
      <c r="I23" s="114">
        <v>7</v>
      </c>
      <c r="J23" s="114">
        <v>177</v>
      </c>
      <c r="K23" s="56" t="e">
        <f t="shared" si="2"/>
        <v>#DIV/0!</v>
      </c>
      <c r="L23" s="56">
        <f t="shared" si="3"/>
        <v>25.285714285714285</v>
      </c>
    </row>
    <row r="24" spans="2:12" x14ac:dyDescent="0.25">
      <c r="B24" s="5"/>
      <c r="C24" s="5">
        <v>67</v>
      </c>
      <c r="D24" s="5"/>
      <c r="E24" s="5"/>
      <c r="F24" s="17" t="s">
        <v>66</v>
      </c>
      <c r="G24" s="58">
        <f>G25</f>
        <v>842846.97</v>
      </c>
      <c r="H24" s="114">
        <f t="shared" ref="H24:I24" si="12">H25</f>
        <v>1746607.77</v>
      </c>
      <c r="I24" s="114">
        <f t="shared" si="12"/>
        <v>1784887.77</v>
      </c>
      <c r="J24" s="114">
        <f>J25</f>
        <v>1457865.0899999999</v>
      </c>
      <c r="K24" s="56">
        <f t="shared" si="2"/>
        <v>1.7296913222574672</v>
      </c>
      <c r="L24" s="56">
        <f t="shared" si="3"/>
        <v>0.81678249719868934</v>
      </c>
    </row>
    <row r="25" spans="2:12" ht="25.5" x14ac:dyDescent="0.25">
      <c r="B25" s="5"/>
      <c r="C25" s="5"/>
      <c r="D25" s="5">
        <v>671</v>
      </c>
      <c r="E25" s="5"/>
      <c r="F25" s="17" t="s">
        <v>67</v>
      </c>
      <c r="G25" s="58">
        <f>G26+G27</f>
        <v>842846.97</v>
      </c>
      <c r="H25" s="114">
        <f t="shared" ref="H25:I25" si="13">H26+H27</f>
        <v>1746607.77</v>
      </c>
      <c r="I25" s="114">
        <f t="shared" si="13"/>
        <v>1784887.77</v>
      </c>
      <c r="J25" s="114">
        <f>J26+J27</f>
        <v>1457865.0899999999</v>
      </c>
      <c r="K25" s="56">
        <f t="shared" si="2"/>
        <v>1.7296913222574672</v>
      </c>
      <c r="L25" s="56">
        <f t="shared" si="3"/>
        <v>0.81678249719868934</v>
      </c>
    </row>
    <row r="26" spans="2:12" ht="30.75" customHeight="1" x14ac:dyDescent="0.25">
      <c r="B26" s="5"/>
      <c r="C26" s="5"/>
      <c r="D26" s="5"/>
      <c r="E26" s="5">
        <v>6711</v>
      </c>
      <c r="F26" s="17" t="s">
        <v>68</v>
      </c>
      <c r="G26" s="58">
        <v>679435.5</v>
      </c>
      <c r="H26" s="114">
        <v>743788.29</v>
      </c>
      <c r="I26" s="114">
        <v>783379.44</v>
      </c>
      <c r="J26" s="114">
        <v>779746.21</v>
      </c>
      <c r="K26" s="56">
        <f t="shared" si="2"/>
        <v>1.1476383115100697</v>
      </c>
      <c r="L26" s="56">
        <f t="shared" si="3"/>
        <v>0.99536210702696004</v>
      </c>
    </row>
    <row r="27" spans="2:12" ht="25.5" x14ac:dyDescent="0.25">
      <c r="B27" s="5"/>
      <c r="C27" s="5"/>
      <c r="D27" s="5"/>
      <c r="E27" s="5">
        <v>6712</v>
      </c>
      <c r="F27" s="17" t="s">
        <v>69</v>
      </c>
      <c r="G27" s="58">
        <v>163411.47</v>
      </c>
      <c r="H27" s="114">
        <v>1002819.48</v>
      </c>
      <c r="I27" s="114">
        <v>1001508.33</v>
      </c>
      <c r="J27" s="114">
        <v>678118.88</v>
      </c>
      <c r="K27" s="56">
        <f t="shared" si="2"/>
        <v>4.1497630490687101</v>
      </c>
      <c r="L27" s="56">
        <f t="shared" si="3"/>
        <v>0.67709759338696662</v>
      </c>
    </row>
    <row r="28" spans="2:12" ht="18" x14ac:dyDescent="0.25"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</row>
    <row r="29" spans="2:12" ht="36.75" customHeight="1" x14ac:dyDescent="0.25">
      <c r="B29" s="158" t="s">
        <v>6</v>
      </c>
      <c r="C29" s="159"/>
      <c r="D29" s="159"/>
      <c r="E29" s="159"/>
      <c r="F29" s="160"/>
      <c r="G29" s="27" t="s">
        <v>61</v>
      </c>
      <c r="H29" s="27" t="s">
        <v>150</v>
      </c>
      <c r="I29" s="27" t="s">
        <v>151</v>
      </c>
      <c r="J29" s="27" t="s">
        <v>152</v>
      </c>
      <c r="K29" s="27" t="s">
        <v>20</v>
      </c>
      <c r="L29" s="27" t="s">
        <v>20</v>
      </c>
    </row>
    <row r="30" spans="2:12" x14ac:dyDescent="0.25">
      <c r="B30" s="155">
        <v>1</v>
      </c>
      <c r="C30" s="156"/>
      <c r="D30" s="156"/>
      <c r="E30" s="156"/>
      <c r="F30" s="157"/>
      <c r="G30" s="29">
        <v>2</v>
      </c>
      <c r="H30" s="29">
        <v>3</v>
      </c>
      <c r="I30" s="29">
        <v>4</v>
      </c>
      <c r="J30" s="29">
        <v>5</v>
      </c>
      <c r="K30" s="29" t="s">
        <v>33</v>
      </c>
      <c r="L30" s="29" t="s">
        <v>34</v>
      </c>
    </row>
    <row r="31" spans="2:12" x14ac:dyDescent="0.25">
      <c r="B31" s="4"/>
      <c r="C31" s="4"/>
      <c r="D31" s="4"/>
      <c r="E31" s="4"/>
      <c r="F31" s="4" t="s">
        <v>44</v>
      </c>
      <c r="G31" s="59">
        <f t="shared" ref="G31" si="14">G32+G74</f>
        <v>871679.02</v>
      </c>
      <c r="H31" s="115">
        <f t="shared" ref="H31:J31" si="15">H32+H74</f>
        <v>1805617.77</v>
      </c>
      <c r="I31" s="115">
        <f t="shared" si="15"/>
        <v>1848354.77</v>
      </c>
      <c r="J31" s="115">
        <f t="shared" si="15"/>
        <v>1495023.5699999998</v>
      </c>
      <c r="K31" s="57">
        <f>J31/G31</f>
        <v>1.7151078960234696</v>
      </c>
      <c r="L31" s="57">
        <f>J31/I31</f>
        <v>0.80884016113421764</v>
      </c>
    </row>
    <row r="32" spans="2:12" x14ac:dyDescent="0.25">
      <c r="B32" s="4">
        <v>3</v>
      </c>
      <c r="C32" s="4"/>
      <c r="D32" s="4"/>
      <c r="E32" s="4"/>
      <c r="F32" s="4" t="s">
        <v>4</v>
      </c>
      <c r="G32" s="59">
        <f t="shared" ref="G32" si="16">G33+G41++G70</f>
        <v>682356.57</v>
      </c>
      <c r="H32" s="115">
        <f t="shared" ref="H32:J32" si="17">H33+H41++H70</f>
        <v>786203.29</v>
      </c>
      <c r="I32" s="115">
        <f t="shared" si="17"/>
        <v>829839.44</v>
      </c>
      <c r="J32" s="115">
        <f t="shared" si="17"/>
        <v>802931.13</v>
      </c>
      <c r="K32" s="57">
        <f t="shared" ref="K32:K86" si="18">J32/G32</f>
        <v>1.1767031568260566</v>
      </c>
      <c r="L32" s="57">
        <f t="shared" ref="L32:L86" si="19">J32/I32</f>
        <v>0.96757407673947149</v>
      </c>
    </row>
    <row r="33" spans="2:12" x14ac:dyDescent="0.25">
      <c r="B33" s="4"/>
      <c r="C33" s="8">
        <v>31</v>
      </c>
      <c r="D33" s="8"/>
      <c r="E33" s="8"/>
      <c r="F33" s="8" t="s">
        <v>5</v>
      </c>
      <c r="G33" s="58">
        <f t="shared" ref="G33" si="20">G34+G37+G39</f>
        <v>545362.27</v>
      </c>
      <c r="H33" s="114">
        <f t="shared" ref="H33:J33" si="21">H34+H37+H39</f>
        <v>668430</v>
      </c>
      <c r="I33" s="114">
        <f t="shared" si="21"/>
        <v>679945</v>
      </c>
      <c r="J33" s="114">
        <f t="shared" si="21"/>
        <v>672907.62</v>
      </c>
      <c r="K33" s="56">
        <f t="shared" si="18"/>
        <v>1.2338727063021795</v>
      </c>
      <c r="L33" s="56">
        <f t="shared" si="19"/>
        <v>0.98965007463838983</v>
      </c>
    </row>
    <row r="34" spans="2:12" x14ac:dyDescent="0.25">
      <c r="B34" s="5"/>
      <c r="C34" s="5"/>
      <c r="D34" s="5">
        <v>311</v>
      </c>
      <c r="E34" s="5"/>
      <c r="F34" s="5" t="s">
        <v>29</v>
      </c>
      <c r="G34" s="58">
        <f>G35+G36</f>
        <v>454005.38</v>
      </c>
      <c r="H34" s="114">
        <f t="shared" ref="H34:J34" si="22">H35+H36</f>
        <v>551320</v>
      </c>
      <c r="I34" s="114">
        <f t="shared" si="22"/>
        <v>559010</v>
      </c>
      <c r="J34" s="114">
        <f t="shared" si="22"/>
        <v>553866.80999999994</v>
      </c>
      <c r="K34" s="56">
        <f t="shared" si="18"/>
        <v>1.2199564903834399</v>
      </c>
      <c r="L34" s="56">
        <f t="shared" si="19"/>
        <v>0.99079946691472409</v>
      </c>
    </row>
    <row r="35" spans="2:12" x14ac:dyDescent="0.25">
      <c r="B35" s="5"/>
      <c r="C35" s="5"/>
      <c r="D35" s="5"/>
      <c r="E35" s="5">
        <v>3111</v>
      </c>
      <c r="F35" s="5" t="s">
        <v>30</v>
      </c>
      <c r="G35" s="58">
        <v>454005.38</v>
      </c>
      <c r="H35" s="114">
        <v>551320</v>
      </c>
      <c r="I35" s="114">
        <v>558210</v>
      </c>
      <c r="J35" s="114">
        <v>552928.31999999995</v>
      </c>
      <c r="K35" s="56">
        <f t="shared" si="18"/>
        <v>1.2178893562891258</v>
      </c>
      <c r="L35" s="56">
        <f t="shared" si="19"/>
        <v>0.99053818455419995</v>
      </c>
    </row>
    <row r="36" spans="2:12" x14ac:dyDescent="0.25">
      <c r="B36" s="5"/>
      <c r="C36" s="5"/>
      <c r="D36" s="5"/>
      <c r="E36" s="5">
        <v>3113</v>
      </c>
      <c r="F36" s="5" t="s">
        <v>160</v>
      </c>
      <c r="G36" s="58">
        <v>0</v>
      </c>
      <c r="H36" s="114">
        <v>0</v>
      </c>
      <c r="I36" s="114">
        <v>800</v>
      </c>
      <c r="J36" s="114">
        <v>938.49</v>
      </c>
      <c r="K36" s="56" t="e">
        <f t="shared" ref="K36" si="23">J36/G36</f>
        <v>#DIV/0!</v>
      </c>
      <c r="L36" s="56">
        <f t="shared" ref="L36" si="24">J36/I36</f>
        <v>1.1731125</v>
      </c>
    </row>
    <row r="37" spans="2:12" x14ac:dyDescent="0.25">
      <c r="B37" s="5"/>
      <c r="C37" s="5"/>
      <c r="D37" s="5">
        <v>312</v>
      </c>
      <c r="E37" s="5"/>
      <c r="F37" s="5" t="s">
        <v>70</v>
      </c>
      <c r="G37" s="58">
        <f t="shared" ref="G37:J37" si="25">G38</f>
        <v>23519.85</v>
      </c>
      <c r="H37" s="114">
        <f t="shared" si="25"/>
        <v>29900</v>
      </c>
      <c r="I37" s="114">
        <f t="shared" si="25"/>
        <v>36035</v>
      </c>
      <c r="J37" s="114">
        <f t="shared" si="25"/>
        <v>35013.550000000003</v>
      </c>
      <c r="K37" s="56">
        <f t="shared" si="18"/>
        <v>1.4886808376754106</v>
      </c>
      <c r="L37" s="56">
        <f t="shared" si="19"/>
        <v>0.97165394755099221</v>
      </c>
    </row>
    <row r="38" spans="2:12" x14ac:dyDescent="0.25">
      <c r="B38" s="5"/>
      <c r="C38" s="5"/>
      <c r="D38" s="5"/>
      <c r="E38" s="5">
        <v>3121</v>
      </c>
      <c r="F38" s="5" t="s">
        <v>70</v>
      </c>
      <c r="G38" s="58">
        <v>23519.85</v>
      </c>
      <c r="H38" s="114">
        <v>29900</v>
      </c>
      <c r="I38" s="114">
        <v>36035</v>
      </c>
      <c r="J38" s="114">
        <v>35013.550000000003</v>
      </c>
      <c r="K38" s="56">
        <f t="shared" si="18"/>
        <v>1.4886808376754106</v>
      </c>
      <c r="L38" s="56">
        <f t="shared" si="19"/>
        <v>0.97165394755099221</v>
      </c>
    </row>
    <row r="39" spans="2:12" x14ac:dyDescent="0.25">
      <c r="B39" s="5"/>
      <c r="C39" s="5"/>
      <c r="D39" s="5">
        <v>313</v>
      </c>
      <c r="E39" s="5"/>
      <c r="F39" s="5" t="s">
        <v>71</v>
      </c>
      <c r="G39" s="58">
        <f t="shared" ref="G39:J39" si="26">G40</f>
        <v>67837.039999999994</v>
      </c>
      <c r="H39" s="114">
        <f t="shared" si="26"/>
        <v>87210</v>
      </c>
      <c r="I39" s="114">
        <f t="shared" si="26"/>
        <v>84900</v>
      </c>
      <c r="J39" s="114">
        <f t="shared" si="26"/>
        <v>84027.26</v>
      </c>
      <c r="K39" s="56">
        <f t="shared" si="18"/>
        <v>1.2386634204558453</v>
      </c>
      <c r="L39" s="56">
        <f t="shared" si="19"/>
        <v>0.98972037691401638</v>
      </c>
    </row>
    <row r="40" spans="2:12" x14ac:dyDescent="0.25">
      <c r="B40" s="5"/>
      <c r="C40" s="5"/>
      <c r="D40" s="5"/>
      <c r="E40" s="5">
        <v>3132</v>
      </c>
      <c r="F40" s="5" t="s">
        <v>72</v>
      </c>
      <c r="G40" s="58">
        <v>67837.039999999994</v>
      </c>
      <c r="H40" s="114">
        <v>87210</v>
      </c>
      <c r="I40" s="114">
        <v>84900</v>
      </c>
      <c r="J40" s="114">
        <v>84027.26</v>
      </c>
      <c r="K40" s="56">
        <f t="shared" si="18"/>
        <v>1.2386634204558453</v>
      </c>
      <c r="L40" s="56">
        <f t="shared" si="19"/>
        <v>0.98972037691401638</v>
      </c>
    </row>
    <row r="41" spans="2:12" x14ac:dyDescent="0.25">
      <c r="B41" s="5"/>
      <c r="C41" s="5">
        <v>32</v>
      </c>
      <c r="D41" s="6"/>
      <c r="E41" s="6"/>
      <c r="F41" s="5" t="s">
        <v>11</v>
      </c>
      <c r="G41" s="58">
        <f t="shared" ref="G41" si="27">G42+G47+G53+G63</f>
        <v>136438.47</v>
      </c>
      <c r="H41" s="114">
        <f t="shared" ref="H41:J41" si="28">H42+H47+H53+H63</f>
        <v>117143.29000000001</v>
      </c>
      <c r="I41" s="114">
        <f t="shared" si="28"/>
        <v>149044.44</v>
      </c>
      <c r="J41" s="114">
        <f t="shared" si="28"/>
        <v>129263.37000000001</v>
      </c>
      <c r="K41" s="56">
        <f t="shared" si="18"/>
        <v>0.94741145953923411</v>
      </c>
      <c r="L41" s="56">
        <f t="shared" si="19"/>
        <v>0.86728072513137699</v>
      </c>
    </row>
    <row r="42" spans="2:12" x14ac:dyDescent="0.25">
      <c r="B42" s="5"/>
      <c r="C42" s="5"/>
      <c r="D42" s="5">
        <v>321</v>
      </c>
      <c r="E42" s="5"/>
      <c r="F42" s="5" t="s">
        <v>31</v>
      </c>
      <c r="G42" s="58">
        <f t="shared" ref="G42" si="29">G43+G44+G45+G46</f>
        <v>15497.330000000002</v>
      </c>
      <c r="H42" s="114">
        <f t="shared" ref="H42:J42" si="30">H43+H44+H45+H46</f>
        <v>18780</v>
      </c>
      <c r="I42" s="114">
        <f t="shared" si="30"/>
        <v>26393.739999999998</v>
      </c>
      <c r="J42" s="114">
        <f t="shared" si="30"/>
        <v>19528.53</v>
      </c>
      <c r="K42" s="56">
        <f t="shared" si="18"/>
        <v>1.2601222275062864</v>
      </c>
      <c r="L42" s="56">
        <f t="shared" si="19"/>
        <v>0.73989248965853271</v>
      </c>
    </row>
    <row r="43" spans="2:12" x14ac:dyDescent="0.25">
      <c r="B43" s="5"/>
      <c r="C43" s="12"/>
      <c r="D43" s="5"/>
      <c r="E43" s="5">
        <v>3211</v>
      </c>
      <c r="F43" s="17" t="s">
        <v>32</v>
      </c>
      <c r="G43" s="58">
        <v>3126.46</v>
      </c>
      <c r="H43" s="114">
        <v>3950</v>
      </c>
      <c r="I43" s="114">
        <v>8243.74</v>
      </c>
      <c r="J43" s="114">
        <v>5008.3900000000003</v>
      </c>
      <c r="K43" s="56">
        <f t="shared" si="18"/>
        <v>1.6019363753254481</v>
      </c>
      <c r="L43" s="56">
        <f t="shared" si="19"/>
        <v>0.60753856865937073</v>
      </c>
    </row>
    <row r="44" spans="2:12" x14ac:dyDescent="0.25">
      <c r="B44" s="5"/>
      <c r="C44" s="12"/>
      <c r="D44" s="5"/>
      <c r="E44" s="5">
        <v>3212</v>
      </c>
      <c r="F44" s="17" t="s">
        <v>73</v>
      </c>
      <c r="G44" s="58">
        <v>9867.8700000000008</v>
      </c>
      <c r="H44" s="114">
        <v>11980</v>
      </c>
      <c r="I44" s="114">
        <v>12000</v>
      </c>
      <c r="J44" s="114">
        <v>11012.34</v>
      </c>
      <c r="K44" s="56">
        <f t="shared" si="18"/>
        <v>1.1159794362917224</v>
      </c>
      <c r="L44" s="56">
        <f t="shared" si="19"/>
        <v>0.91769500000000004</v>
      </c>
    </row>
    <row r="45" spans="2:12" x14ac:dyDescent="0.25">
      <c r="B45" s="5"/>
      <c r="C45" s="12"/>
      <c r="D45" s="5"/>
      <c r="E45" s="5">
        <v>3213</v>
      </c>
      <c r="F45" s="17" t="s">
        <v>74</v>
      </c>
      <c r="G45" s="58">
        <v>2252.5</v>
      </c>
      <c r="H45" s="114">
        <v>2600</v>
      </c>
      <c r="I45" s="114">
        <v>5300</v>
      </c>
      <c r="J45" s="114">
        <v>3031.8</v>
      </c>
      <c r="K45" s="56">
        <f t="shared" si="18"/>
        <v>1.3459711431742509</v>
      </c>
      <c r="L45" s="56">
        <f t="shared" si="19"/>
        <v>0.57203773584905659</v>
      </c>
    </row>
    <row r="46" spans="2:12" x14ac:dyDescent="0.25">
      <c r="B46" s="5"/>
      <c r="C46" s="12"/>
      <c r="D46" s="5"/>
      <c r="E46" s="5">
        <v>3214</v>
      </c>
      <c r="F46" s="17" t="s">
        <v>75</v>
      </c>
      <c r="G46" s="58">
        <v>250.5</v>
      </c>
      <c r="H46" s="114">
        <v>250</v>
      </c>
      <c r="I46" s="114">
        <v>850</v>
      </c>
      <c r="J46" s="114">
        <v>476</v>
      </c>
      <c r="K46" s="56">
        <f t="shared" si="18"/>
        <v>1.9001996007984032</v>
      </c>
      <c r="L46" s="56">
        <f t="shared" si="19"/>
        <v>0.56000000000000005</v>
      </c>
    </row>
    <row r="47" spans="2:12" x14ac:dyDescent="0.25">
      <c r="B47" s="5"/>
      <c r="C47" s="5"/>
      <c r="D47" s="5">
        <v>322</v>
      </c>
      <c r="E47" s="5"/>
      <c r="F47" s="5" t="s">
        <v>76</v>
      </c>
      <c r="G47" s="58">
        <f t="shared" ref="G47" si="31">G48+G49+G50+G51+G52</f>
        <v>40620.869999999995</v>
      </c>
      <c r="H47" s="114">
        <f t="shared" ref="H47:J47" si="32">H48+H49+H50+H51+H52</f>
        <v>37555.79</v>
      </c>
      <c r="I47" s="114">
        <f t="shared" si="32"/>
        <v>48376.05</v>
      </c>
      <c r="J47" s="114">
        <f t="shared" si="32"/>
        <v>41189.740000000005</v>
      </c>
      <c r="K47" s="56">
        <f t="shared" si="18"/>
        <v>1.0140043775527212</v>
      </c>
      <c r="L47" s="56">
        <f t="shared" si="19"/>
        <v>0.85144901247621507</v>
      </c>
    </row>
    <row r="48" spans="2:12" ht="15" customHeight="1" x14ac:dyDescent="0.25">
      <c r="B48" s="5"/>
      <c r="C48" s="12"/>
      <c r="D48" s="5"/>
      <c r="E48" s="5">
        <v>3221</v>
      </c>
      <c r="F48" s="17" t="s">
        <v>77</v>
      </c>
      <c r="G48" s="58">
        <v>6791.36</v>
      </c>
      <c r="H48" s="114">
        <v>9695.7900000000009</v>
      </c>
      <c r="I48" s="114">
        <v>11876.05</v>
      </c>
      <c r="J48" s="114">
        <v>8593.57</v>
      </c>
      <c r="K48" s="56">
        <f t="shared" si="18"/>
        <v>1.2653680558827687</v>
      </c>
      <c r="L48" s="56">
        <f t="shared" si="19"/>
        <v>0.72360507070953728</v>
      </c>
    </row>
    <row r="49" spans="2:12" x14ac:dyDescent="0.25">
      <c r="B49" s="5"/>
      <c r="C49" s="12"/>
      <c r="D49" s="5"/>
      <c r="E49" s="5">
        <v>3223</v>
      </c>
      <c r="F49" s="17" t="s">
        <v>78</v>
      </c>
      <c r="G49" s="58">
        <v>25381.51</v>
      </c>
      <c r="H49" s="114">
        <v>26250</v>
      </c>
      <c r="I49" s="114">
        <v>32600</v>
      </c>
      <c r="J49" s="114">
        <v>30300.76</v>
      </c>
      <c r="K49" s="56">
        <f t="shared" si="18"/>
        <v>1.1938123460739727</v>
      </c>
      <c r="L49" s="56">
        <f t="shared" si="19"/>
        <v>0.92947116564417176</v>
      </c>
    </row>
    <row r="50" spans="2:12" ht="15" customHeight="1" x14ac:dyDescent="0.25">
      <c r="B50" s="5"/>
      <c r="C50" s="12"/>
      <c r="D50" s="5"/>
      <c r="E50" s="5">
        <v>3224</v>
      </c>
      <c r="F50" s="17" t="s">
        <v>79</v>
      </c>
      <c r="G50" s="58">
        <v>266.57</v>
      </c>
      <c r="H50" s="114">
        <v>280</v>
      </c>
      <c r="I50" s="114">
        <v>1800</v>
      </c>
      <c r="J50" s="114">
        <v>1223.8699999999999</v>
      </c>
      <c r="K50" s="56">
        <f t="shared" si="18"/>
        <v>4.5911768015905761</v>
      </c>
      <c r="L50" s="56">
        <f t="shared" si="19"/>
        <v>0.67992777777777769</v>
      </c>
    </row>
    <row r="51" spans="2:12" x14ac:dyDescent="0.25">
      <c r="B51" s="5"/>
      <c r="C51" s="12"/>
      <c r="D51" s="5"/>
      <c r="E51" s="5">
        <v>3225</v>
      </c>
      <c r="F51" s="17" t="s">
        <v>80</v>
      </c>
      <c r="G51" s="58">
        <v>7398.07</v>
      </c>
      <c r="H51" s="114">
        <v>1100</v>
      </c>
      <c r="I51" s="114">
        <v>1200</v>
      </c>
      <c r="J51" s="114">
        <v>530.15</v>
      </c>
      <c r="K51" s="56">
        <f t="shared" si="18"/>
        <v>7.1660581746320326E-2</v>
      </c>
      <c r="L51" s="56">
        <f t="shared" si="19"/>
        <v>0.44179166666666664</v>
      </c>
    </row>
    <row r="52" spans="2:12" x14ac:dyDescent="0.25">
      <c r="B52" s="5"/>
      <c r="C52" s="12"/>
      <c r="D52" s="6"/>
      <c r="E52" s="5">
        <v>3227</v>
      </c>
      <c r="F52" s="17" t="s">
        <v>81</v>
      </c>
      <c r="G52" s="58">
        <v>783.36</v>
      </c>
      <c r="H52" s="114">
        <v>230</v>
      </c>
      <c r="I52" s="114">
        <v>900</v>
      </c>
      <c r="J52" s="114">
        <v>541.39</v>
      </c>
      <c r="K52" s="56">
        <f t="shared" si="18"/>
        <v>0.69111264297385622</v>
      </c>
      <c r="L52" s="56">
        <f t="shared" si="19"/>
        <v>0.60154444444444444</v>
      </c>
    </row>
    <row r="53" spans="2:12" x14ac:dyDescent="0.25">
      <c r="B53" s="5"/>
      <c r="C53" s="5"/>
      <c r="D53" s="5">
        <v>323</v>
      </c>
      <c r="E53" s="5"/>
      <c r="F53" s="5" t="s">
        <v>82</v>
      </c>
      <c r="G53" s="58">
        <f>G54+G55+G56+G57+G58+G59+G60+G61+G62</f>
        <v>74635.240000000005</v>
      </c>
      <c r="H53" s="58">
        <f t="shared" ref="H53:J53" si="33">H54+H55+H56+H57+H58+H59+H60+H61+H62</f>
        <v>54278.5</v>
      </c>
      <c r="I53" s="58">
        <f t="shared" si="33"/>
        <v>64834.65</v>
      </c>
      <c r="J53" s="58">
        <f t="shared" si="33"/>
        <v>61126.69</v>
      </c>
      <c r="K53" s="56">
        <f t="shared" si="18"/>
        <v>0.81900574045182939</v>
      </c>
      <c r="L53" s="56">
        <f t="shared" si="19"/>
        <v>0.94280897637297345</v>
      </c>
    </row>
    <row r="54" spans="2:12" x14ac:dyDescent="0.25">
      <c r="B54" s="5"/>
      <c r="C54" s="12"/>
      <c r="D54" s="5"/>
      <c r="E54" s="5">
        <v>3231</v>
      </c>
      <c r="F54" s="17" t="s">
        <v>83</v>
      </c>
      <c r="G54" s="58">
        <v>6172.13</v>
      </c>
      <c r="H54" s="114">
        <v>6850</v>
      </c>
      <c r="I54" s="114">
        <v>5200</v>
      </c>
      <c r="J54" s="114">
        <v>4637.08</v>
      </c>
      <c r="K54" s="56">
        <f t="shared" si="18"/>
        <v>0.7512933136534713</v>
      </c>
      <c r="L54" s="56">
        <f t="shared" si="19"/>
        <v>0.89174615384615386</v>
      </c>
    </row>
    <row r="55" spans="2:12" x14ac:dyDescent="0.25">
      <c r="B55" s="5"/>
      <c r="C55" s="12"/>
      <c r="D55" s="5"/>
      <c r="E55" s="5">
        <v>3232</v>
      </c>
      <c r="F55" s="17" t="s">
        <v>84</v>
      </c>
      <c r="G55" s="58">
        <v>24798.18</v>
      </c>
      <c r="H55" s="114">
        <v>11590</v>
      </c>
      <c r="I55" s="114">
        <v>10800</v>
      </c>
      <c r="J55" s="114">
        <v>11517.37</v>
      </c>
      <c r="K55" s="56">
        <f t="shared" si="18"/>
        <v>0.46444416485403367</v>
      </c>
      <c r="L55" s="56">
        <f t="shared" si="19"/>
        <v>1.0664231481481483</v>
      </c>
    </row>
    <row r="56" spans="2:12" x14ac:dyDescent="0.25">
      <c r="B56" s="5"/>
      <c r="C56" s="12"/>
      <c r="D56" s="5"/>
      <c r="E56" s="5">
        <v>3233</v>
      </c>
      <c r="F56" s="17" t="s">
        <v>85</v>
      </c>
      <c r="G56" s="58">
        <v>497.7</v>
      </c>
      <c r="H56" s="114">
        <v>250</v>
      </c>
      <c r="I56" s="114">
        <v>750</v>
      </c>
      <c r="J56" s="114">
        <v>497.7</v>
      </c>
      <c r="K56" s="56">
        <f t="shared" si="18"/>
        <v>1</v>
      </c>
      <c r="L56" s="56">
        <f t="shared" si="19"/>
        <v>0.66359999999999997</v>
      </c>
    </row>
    <row r="57" spans="2:12" x14ac:dyDescent="0.25">
      <c r="B57" s="5"/>
      <c r="C57" s="12"/>
      <c r="D57" s="5"/>
      <c r="E57" s="5">
        <v>3234</v>
      </c>
      <c r="F57" s="17" t="s">
        <v>86</v>
      </c>
      <c r="G57" s="58">
        <v>10830.82</v>
      </c>
      <c r="H57" s="114">
        <v>8830</v>
      </c>
      <c r="I57" s="114">
        <v>17600</v>
      </c>
      <c r="J57" s="114">
        <v>15378.38</v>
      </c>
      <c r="K57" s="56">
        <f t="shared" si="18"/>
        <v>1.4198721795764309</v>
      </c>
      <c r="L57" s="56">
        <f t="shared" si="19"/>
        <v>0.87377159090909085</v>
      </c>
    </row>
    <row r="58" spans="2:12" x14ac:dyDescent="0.25">
      <c r="B58" s="5"/>
      <c r="C58" s="12"/>
      <c r="D58" s="6"/>
      <c r="E58" s="5">
        <v>3235</v>
      </c>
      <c r="F58" s="17" t="s">
        <v>87</v>
      </c>
      <c r="G58" s="58">
        <v>1194.48</v>
      </c>
      <c r="H58" s="114">
        <v>1195</v>
      </c>
      <c r="I58" s="114">
        <v>1195</v>
      </c>
      <c r="J58" s="114">
        <v>1194.48</v>
      </c>
      <c r="K58" s="56">
        <f t="shared" si="18"/>
        <v>1</v>
      </c>
      <c r="L58" s="56">
        <f t="shared" si="19"/>
        <v>0.99956485355648539</v>
      </c>
    </row>
    <row r="59" spans="2:12" x14ac:dyDescent="0.25">
      <c r="B59" s="5"/>
      <c r="C59" s="12"/>
      <c r="D59" s="5"/>
      <c r="E59" s="5">
        <v>3236</v>
      </c>
      <c r="F59" s="17" t="s">
        <v>88</v>
      </c>
      <c r="G59" s="58">
        <v>4104.6000000000004</v>
      </c>
      <c r="H59" s="114">
        <v>200</v>
      </c>
      <c r="I59" s="114">
        <v>850</v>
      </c>
      <c r="J59" s="114">
        <v>398.49</v>
      </c>
      <c r="K59" s="56">
        <f t="shared" si="18"/>
        <v>9.7083759684256685E-2</v>
      </c>
      <c r="L59" s="56">
        <f t="shared" si="19"/>
        <v>0.46881176470588237</v>
      </c>
    </row>
    <row r="60" spans="2:12" x14ac:dyDescent="0.25">
      <c r="B60" s="5"/>
      <c r="C60" s="12"/>
      <c r="D60" s="5"/>
      <c r="E60" s="5">
        <v>3237</v>
      </c>
      <c r="F60" s="17" t="s">
        <v>162</v>
      </c>
      <c r="G60" s="58">
        <v>0</v>
      </c>
      <c r="H60" s="114">
        <v>470</v>
      </c>
      <c r="I60" s="114">
        <v>470</v>
      </c>
      <c r="J60" s="114">
        <v>0</v>
      </c>
      <c r="K60" s="56" t="e">
        <f t="shared" ref="K60" si="34">J60/G60</f>
        <v>#DIV/0!</v>
      </c>
      <c r="L60" s="56">
        <f t="shared" ref="L60" si="35">J60/I60</f>
        <v>0</v>
      </c>
    </row>
    <row r="61" spans="2:12" x14ac:dyDescent="0.25">
      <c r="B61" s="5"/>
      <c r="C61" s="12"/>
      <c r="D61" s="6"/>
      <c r="E61" s="5">
        <v>3238</v>
      </c>
      <c r="F61" s="17" t="s">
        <v>89</v>
      </c>
      <c r="G61" s="58">
        <v>23491.5</v>
      </c>
      <c r="H61" s="114">
        <v>20125</v>
      </c>
      <c r="I61" s="114">
        <v>22500</v>
      </c>
      <c r="J61" s="114">
        <v>21030.33</v>
      </c>
      <c r="K61" s="56">
        <f t="shared" si="18"/>
        <v>0.89523146670072162</v>
      </c>
      <c r="L61" s="56">
        <f t="shared" si="19"/>
        <v>0.93468133333333336</v>
      </c>
    </row>
    <row r="62" spans="2:12" x14ac:dyDescent="0.25">
      <c r="B62" s="5"/>
      <c r="C62" s="12"/>
      <c r="D62" s="6"/>
      <c r="E62" s="5">
        <v>3239</v>
      </c>
      <c r="F62" s="17" t="s">
        <v>90</v>
      </c>
      <c r="G62" s="58">
        <v>3545.83</v>
      </c>
      <c r="H62" s="114">
        <v>4768.5</v>
      </c>
      <c r="I62" s="114">
        <v>5469.65</v>
      </c>
      <c r="J62" s="114">
        <v>6472.86</v>
      </c>
      <c r="K62" s="56">
        <f t="shared" si="18"/>
        <v>1.825485147342089</v>
      </c>
      <c r="L62" s="56">
        <f t="shared" si="19"/>
        <v>1.1834139295933013</v>
      </c>
    </row>
    <row r="63" spans="2:12" x14ac:dyDescent="0.25">
      <c r="B63" s="5"/>
      <c r="C63" s="5"/>
      <c r="D63" s="5">
        <v>329</v>
      </c>
      <c r="E63" s="5"/>
      <c r="F63" s="5" t="s">
        <v>91</v>
      </c>
      <c r="G63" s="58">
        <f>G64+G65+G66+G67+G68+G69</f>
        <v>5685.03</v>
      </c>
      <c r="H63" s="114">
        <f t="shared" ref="H63:J63" si="36">H64+H65+H66+H67+H68+H69</f>
        <v>6529</v>
      </c>
      <c r="I63" s="114">
        <f t="shared" si="36"/>
        <v>9440</v>
      </c>
      <c r="J63" s="114">
        <f t="shared" si="36"/>
        <v>7418.41</v>
      </c>
      <c r="K63" s="56">
        <f t="shared" si="18"/>
        <v>1.3049025247008372</v>
      </c>
      <c r="L63" s="56">
        <f t="shared" si="19"/>
        <v>0.78584851694915248</v>
      </c>
    </row>
    <row r="64" spans="2:12" x14ac:dyDescent="0.25">
      <c r="B64" s="5"/>
      <c r="C64" s="12"/>
      <c r="D64" s="5"/>
      <c r="E64" s="5">
        <v>3291</v>
      </c>
      <c r="F64" s="17" t="s">
        <v>92</v>
      </c>
      <c r="G64" s="58">
        <v>528.9</v>
      </c>
      <c r="H64" s="114">
        <v>850</v>
      </c>
      <c r="I64" s="114">
        <v>880</v>
      </c>
      <c r="J64" s="114">
        <v>688.6</v>
      </c>
      <c r="K64" s="56">
        <f t="shared" si="18"/>
        <v>1.3019474380790321</v>
      </c>
      <c r="L64" s="56">
        <f t="shared" si="19"/>
        <v>0.78249999999999997</v>
      </c>
    </row>
    <row r="65" spans="2:12" x14ac:dyDescent="0.25">
      <c r="B65" s="5"/>
      <c r="C65" s="12"/>
      <c r="D65" s="5"/>
      <c r="E65" s="5">
        <v>3292</v>
      </c>
      <c r="F65" s="17" t="s">
        <v>93</v>
      </c>
      <c r="G65" s="58">
        <v>1319.12</v>
      </c>
      <c r="H65" s="114">
        <v>1320</v>
      </c>
      <c r="I65" s="114">
        <v>1320</v>
      </c>
      <c r="J65" s="114">
        <v>1319.12</v>
      </c>
      <c r="K65" s="56">
        <f t="shared" si="18"/>
        <v>1</v>
      </c>
      <c r="L65" s="56">
        <f t="shared" si="19"/>
        <v>0.9993333333333333</v>
      </c>
    </row>
    <row r="66" spans="2:12" x14ac:dyDescent="0.25">
      <c r="B66" s="5"/>
      <c r="C66" s="12"/>
      <c r="D66" s="5"/>
      <c r="E66" s="5">
        <v>3293</v>
      </c>
      <c r="F66" s="8" t="s">
        <v>94</v>
      </c>
      <c r="G66" s="58">
        <v>937.07</v>
      </c>
      <c r="H66" s="114">
        <v>1130</v>
      </c>
      <c r="I66" s="114">
        <v>3500</v>
      </c>
      <c r="J66" s="114">
        <v>2022.03</v>
      </c>
      <c r="K66" s="56">
        <f t="shared" si="18"/>
        <v>2.157821720895984</v>
      </c>
      <c r="L66" s="56">
        <f t="shared" si="19"/>
        <v>0.57772285714285709</v>
      </c>
    </row>
    <row r="67" spans="2:12" x14ac:dyDescent="0.25">
      <c r="B67" s="5"/>
      <c r="C67" s="12"/>
      <c r="D67" s="5"/>
      <c r="E67" s="5">
        <v>3294</v>
      </c>
      <c r="F67" s="8" t="s">
        <v>161</v>
      </c>
      <c r="G67" s="58">
        <v>0</v>
      </c>
      <c r="H67" s="114">
        <v>0</v>
      </c>
      <c r="I67" s="114">
        <v>30</v>
      </c>
      <c r="J67" s="114">
        <v>29</v>
      </c>
      <c r="K67" s="56" t="e">
        <f t="shared" ref="K67" si="37">J67/G67</f>
        <v>#DIV/0!</v>
      </c>
      <c r="L67" s="56">
        <f t="shared" ref="L67" si="38">J67/I67</f>
        <v>0.96666666666666667</v>
      </c>
    </row>
    <row r="68" spans="2:12" x14ac:dyDescent="0.25">
      <c r="B68" s="5"/>
      <c r="C68" s="12"/>
      <c r="D68" s="5"/>
      <c r="E68" s="5">
        <v>3295</v>
      </c>
      <c r="F68" s="17" t="s">
        <v>95</v>
      </c>
      <c r="G68" s="58">
        <v>2370.3200000000002</v>
      </c>
      <c r="H68" s="116">
        <v>2399</v>
      </c>
      <c r="I68" s="116">
        <v>2690</v>
      </c>
      <c r="J68" s="114">
        <v>2686.97</v>
      </c>
      <c r="K68" s="56">
        <f t="shared" si="18"/>
        <v>1.1335895575280972</v>
      </c>
      <c r="L68" s="56">
        <f t="shared" si="19"/>
        <v>0.99887360594795527</v>
      </c>
    </row>
    <row r="69" spans="2:12" x14ac:dyDescent="0.25">
      <c r="B69" s="5"/>
      <c r="C69" s="12"/>
      <c r="D69" s="6"/>
      <c r="E69" s="5">
        <v>3299</v>
      </c>
      <c r="F69" s="17" t="s">
        <v>96</v>
      </c>
      <c r="G69" s="58">
        <v>529.62</v>
      </c>
      <c r="H69" s="116">
        <v>830</v>
      </c>
      <c r="I69" s="116">
        <v>1020</v>
      </c>
      <c r="J69" s="114">
        <v>672.69</v>
      </c>
      <c r="K69" s="56">
        <f t="shared" si="18"/>
        <v>1.2701370794154301</v>
      </c>
      <c r="L69" s="56">
        <f t="shared" si="19"/>
        <v>0.65950000000000009</v>
      </c>
    </row>
    <row r="70" spans="2:12" x14ac:dyDescent="0.25">
      <c r="B70" s="5"/>
      <c r="C70" s="5">
        <v>34</v>
      </c>
      <c r="D70" s="6"/>
      <c r="E70" s="6"/>
      <c r="F70" s="5" t="s">
        <v>97</v>
      </c>
      <c r="G70" s="58">
        <f t="shared" ref="G70:J70" si="39">G71</f>
        <v>555.83000000000004</v>
      </c>
      <c r="H70" s="114">
        <f t="shared" si="39"/>
        <v>630</v>
      </c>
      <c r="I70" s="114">
        <f t="shared" si="39"/>
        <v>850</v>
      </c>
      <c r="J70" s="114">
        <f t="shared" si="39"/>
        <v>760.14</v>
      </c>
      <c r="K70" s="56">
        <f t="shared" si="18"/>
        <v>1.3675764172498783</v>
      </c>
      <c r="L70" s="56">
        <f t="shared" si="19"/>
        <v>0.89428235294117642</v>
      </c>
    </row>
    <row r="71" spans="2:12" x14ac:dyDescent="0.25">
      <c r="B71" s="5"/>
      <c r="C71" s="5"/>
      <c r="D71" s="5">
        <v>343</v>
      </c>
      <c r="E71" s="5"/>
      <c r="F71" s="5" t="s">
        <v>98</v>
      </c>
      <c r="G71" s="58">
        <f t="shared" ref="G71" si="40">G72+G73</f>
        <v>555.83000000000004</v>
      </c>
      <c r="H71" s="114">
        <f t="shared" ref="H71:J71" si="41">H72+H73</f>
        <v>630</v>
      </c>
      <c r="I71" s="114">
        <f t="shared" si="41"/>
        <v>850</v>
      </c>
      <c r="J71" s="114">
        <f t="shared" si="41"/>
        <v>760.14</v>
      </c>
      <c r="K71" s="56">
        <f t="shared" si="18"/>
        <v>1.3675764172498783</v>
      </c>
      <c r="L71" s="56">
        <f t="shared" si="19"/>
        <v>0.89428235294117642</v>
      </c>
    </row>
    <row r="72" spans="2:12" x14ac:dyDescent="0.25">
      <c r="B72" s="5"/>
      <c r="C72" s="12"/>
      <c r="D72" s="5"/>
      <c r="E72" s="5">
        <v>3431</v>
      </c>
      <c r="F72" s="17" t="s">
        <v>99</v>
      </c>
      <c r="G72" s="58">
        <v>555.75</v>
      </c>
      <c r="H72" s="114">
        <v>630</v>
      </c>
      <c r="I72" s="114">
        <v>850</v>
      </c>
      <c r="J72" s="114">
        <v>760.14</v>
      </c>
      <c r="K72" s="56">
        <f t="shared" si="18"/>
        <v>1.3677732793522266</v>
      </c>
      <c r="L72" s="56">
        <f t="shared" si="19"/>
        <v>0.89428235294117642</v>
      </c>
    </row>
    <row r="73" spans="2:12" x14ac:dyDescent="0.25">
      <c r="B73" s="5"/>
      <c r="C73" s="12"/>
      <c r="D73" s="5"/>
      <c r="E73" s="5">
        <v>3433</v>
      </c>
      <c r="F73" s="17" t="s">
        <v>100</v>
      </c>
      <c r="G73" s="58">
        <v>0.08</v>
      </c>
      <c r="H73" s="114">
        <v>0</v>
      </c>
      <c r="I73" s="114">
        <v>0</v>
      </c>
      <c r="J73" s="114">
        <v>0</v>
      </c>
      <c r="K73" s="56">
        <f t="shared" si="18"/>
        <v>0</v>
      </c>
      <c r="L73" s="56" t="e">
        <f t="shared" si="19"/>
        <v>#DIV/0!</v>
      </c>
    </row>
    <row r="74" spans="2:12" x14ac:dyDescent="0.25">
      <c r="B74" s="7">
        <v>4</v>
      </c>
      <c r="C74" s="7"/>
      <c r="D74" s="7"/>
      <c r="E74" s="7"/>
      <c r="F74" s="10" t="s">
        <v>101</v>
      </c>
      <c r="G74" s="59">
        <f>G75+G84</f>
        <v>189322.45</v>
      </c>
      <c r="H74" s="115">
        <f t="shared" ref="H74:J74" si="42">H75+H84</f>
        <v>1019414.48</v>
      </c>
      <c r="I74" s="115">
        <f t="shared" si="42"/>
        <v>1018515.3300000001</v>
      </c>
      <c r="J74" s="115">
        <f t="shared" si="42"/>
        <v>692092.44</v>
      </c>
      <c r="K74" s="57">
        <f t="shared" si="18"/>
        <v>3.655627951148952</v>
      </c>
      <c r="L74" s="57">
        <f t="shared" si="19"/>
        <v>0.67951106833119523</v>
      </c>
    </row>
    <row r="75" spans="2:12" x14ac:dyDescent="0.25">
      <c r="B75" s="8"/>
      <c r="C75" s="8">
        <v>42</v>
      </c>
      <c r="D75" s="8"/>
      <c r="E75" s="8"/>
      <c r="F75" s="11" t="s">
        <v>101</v>
      </c>
      <c r="G75" s="58">
        <f>G76+G82</f>
        <v>55760.19</v>
      </c>
      <c r="H75" s="114">
        <f>H76+H82</f>
        <v>33976.980000000003</v>
      </c>
      <c r="I75" s="114">
        <f t="shared" ref="I75:J75" si="43">I76+I82</f>
        <v>59181.279999999992</v>
      </c>
      <c r="J75" s="114">
        <f t="shared" si="43"/>
        <v>56136.06</v>
      </c>
      <c r="K75" s="56">
        <f t="shared" si="18"/>
        <v>1.0067408306894219</v>
      </c>
      <c r="L75" s="56">
        <f t="shared" si="19"/>
        <v>0.94854420181516863</v>
      </c>
    </row>
    <row r="76" spans="2:12" x14ac:dyDescent="0.25">
      <c r="B76" s="8"/>
      <c r="C76" s="8"/>
      <c r="D76" s="5">
        <v>422</v>
      </c>
      <c r="E76" s="5"/>
      <c r="F76" s="5" t="s">
        <v>102</v>
      </c>
      <c r="G76" s="58">
        <f>G77+G78+G81+G80+G79</f>
        <v>55701.19</v>
      </c>
      <c r="H76" s="58">
        <f t="shared" ref="H76:J76" si="44">H77+H78+H81+H80+H79</f>
        <v>33906.980000000003</v>
      </c>
      <c r="I76" s="58">
        <f t="shared" si="44"/>
        <v>59104.279999999992</v>
      </c>
      <c r="J76" s="58">
        <f t="shared" si="44"/>
        <v>55959.06</v>
      </c>
      <c r="K76" s="56">
        <f t="shared" si="18"/>
        <v>1.0046295240730045</v>
      </c>
      <c r="L76" s="56">
        <f t="shared" si="19"/>
        <v>0.94678524127186736</v>
      </c>
    </row>
    <row r="77" spans="2:12" x14ac:dyDescent="0.25">
      <c r="B77" s="8"/>
      <c r="C77" s="8"/>
      <c r="D77" s="5"/>
      <c r="E77" s="5">
        <v>4221</v>
      </c>
      <c r="F77" s="5" t="s">
        <v>103</v>
      </c>
      <c r="G77" s="58">
        <v>51403.66</v>
      </c>
      <c r="H77" s="114">
        <v>31651.68</v>
      </c>
      <c r="I77" s="114">
        <v>55370.879999999997</v>
      </c>
      <c r="J77" s="114">
        <v>54075.66</v>
      </c>
      <c r="K77" s="56">
        <f t="shared" si="18"/>
        <v>1.0519807344457575</v>
      </c>
      <c r="L77" s="56">
        <f t="shared" si="19"/>
        <v>0.97660828218731588</v>
      </c>
    </row>
    <row r="78" spans="2:12" x14ac:dyDescent="0.25">
      <c r="B78" s="8"/>
      <c r="C78" s="8"/>
      <c r="D78" s="5"/>
      <c r="E78" s="5">
        <v>4222</v>
      </c>
      <c r="F78" s="5" t="s">
        <v>164</v>
      </c>
      <c r="G78" s="58">
        <v>0</v>
      </c>
      <c r="H78" s="114">
        <v>1605.3</v>
      </c>
      <c r="I78" s="114">
        <v>1129.95</v>
      </c>
      <c r="J78" s="114">
        <v>1129.95</v>
      </c>
      <c r="K78" s="56" t="e">
        <f t="shared" si="18"/>
        <v>#DIV/0!</v>
      </c>
      <c r="L78" s="56">
        <f t="shared" si="19"/>
        <v>1</v>
      </c>
    </row>
    <row r="79" spans="2:12" x14ac:dyDescent="0.25">
      <c r="B79" s="8"/>
      <c r="C79" s="8"/>
      <c r="D79" s="5"/>
      <c r="E79" s="5">
        <v>4223</v>
      </c>
      <c r="F79" s="5" t="s">
        <v>110</v>
      </c>
      <c r="G79" s="58">
        <v>4297.53</v>
      </c>
      <c r="H79" s="114">
        <v>0</v>
      </c>
      <c r="I79" s="114">
        <v>400</v>
      </c>
      <c r="J79" s="114">
        <v>0</v>
      </c>
      <c r="K79" s="56">
        <f t="shared" ref="K79" si="45">J79/G79</f>
        <v>0</v>
      </c>
      <c r="L79" s="56">
        <f t="shared" ref="L79" si="46">J79/I79</f>
        <v>0</v>
      </c>
    </row>
    <row r="80" spans="2:12" x14ac:dyDescent="0.25">
      <c r="B80" s="8"/>
      <c r="C80" s="8"/>
      <c r="D80" s="5"/>
      <c r="E80" s="5">
        <v>4225</v>
      </c>
      <c r="F80" s="5" t="s">
        <v>163</v>
      </c>
      <c r="G80" s="58">
        <v>0</v>
      </c>
      <c r="H80" s="114">
        <v>0</v>
      </c>
      <c r="I80" s="114">
        <v>1553.45</v>
      </c>
      <c r="J80" s="114">
        <v>753.45</v>
      </c>
      <c r="K80" s="56" t="e">
        <f t="shared" ref="K80" si="47">J80/G80</f>
        <v>#DIV/0!</v>
      </c>
      <c r="L80" s="56">
        <f t="shared" ref="L80" si="48">J80/I80</f>
        <v>0.48501721973671508</v>
      </c>
    </row>
    <row r="81" spans="2:12" x14ac:dyDescent="0.25">
      <c r="B81" s="8"/>
      <c r="C81" s="8"/>
      <c r="D81" s="5"/>
      <c r="E81" s="5">
        <v>4227</v>
      </c>
      <c r="F81" s="5" t="s">
        <v>104</v>
      </c>
      <c r="G81" s="58">
        <v>0</v>
      </c>
      <c r="H81" s="114">
        <v>650</v>
      </c>
      <c r="I81" s="114">
        <v>650</v>
      </c>
      <c r="J81" s="114">
        <v>0</v>
      </c>
      <c r="K81" s="56" t="e">
        <f t="shared" si="18"/>
        <v>#DIV/0!</v>
      </c>
      <c r="L81" s="56">
        <f t="shared" si="19"/>
        <v>0</v>
      </c>
    </row>
    <row r="82" spans="2:12" ht="15" customHeight="1" x14ac:dyDescent="0.25">
      <c r="B82" s="8"/>
      <c r="C82" s="8"/>
      <c r="D82" s="5">
        <v>424</v>
      </c>
      <c r="E82" s="5"/>
      <c r="F82" s="8" t="s">
        <v>105</v>
      </c>
      <c r="G82" s="58">
        <f t="shared" ref="G82:J82" si="49">G83</f>
        <v>59</v>
      </c>
      <c r="H82" s="114">
        <f>H83</f>
        <v>70</v>
      </c>
      <c r="I82" s="114">
        <f t="shared" si="49"/>
        <v>77</v>
      </c>
      <c r="J82" s="114">
        <f t="shared" si="49"/>
        <v>177</v>
      </c>
      <c r="K82" s="56">
        <f t="shared" si="18"/>
        <v>3</v>
      </c>
      <c r="L82" s="56">
        <f t="shared" si="19"/>
        <v>2.2987012987012987</v>
      </c>
    </row>
    <row r="83" spans="2:12" x14ac:dyDescent="0.25">
      <c r="B83" s="8"/>
      <c r="C83" s="8"/>
      <c r="D83" s="5"/>
      <c r="E83" s="5">
        <v>4241</v>
      </c>
      <c r="F83" s="5" t="s">
        <v>106</v>
      </c>
      <c r="G83" s="58">
        <v>59</v>
      </c>
      <c r="H83" s="114">
        <v>70</v>
      </c>
      <c r="I83" s="114">
        <v>77</v>
      </c>
      <c r="J83" s="114">
        <v>177</v>
      </c>
      <c r="K83" s="56">
        <f t="shared" si="18"/>
        <v>3</v>
      </c>
      <c r="L83" s="56">
        <f t="shared" si="19"/>
        <v>2.2987012987012987</v>
      </c>
    </row>
    <row r="84" spans="2:12" ht="25.5" x14ac:dyDescent="0.25">
      <c r="B84" s="8"/>
      <c r="C84" s="8">
        <v>45</v>
      </c>
      <c r="D84" s="8"/>
      <c r="E84" s="8"/>
      <c r="F84" s="11" t="s">
        <v>107</v>
      </c>
      <c r="G84" s="58">
        <f t="shared" ref="G84:J85" si="50">G85</f>
        <v>133562.26</v>
      </c>
      <c r="H84" s="114">
        <f t="shared" si="50"/>
        <v>985437.5</v>
      </c>
      <c r="I84" s="114">
        <f t="shared" si="50"/>
        <v>959334.05</v>
      </c>
      <c r="J84" s="114">
        <f t="shared" si="50"/>
        <v>635956.38</v>
      </c>
      <c r="K84" s="56">
        <f t="shared" si="18"/>
        <v>4.7614975967013438</v>
      </c>
      <c r="L84" s="56">
        <f t="shared" si="19"/>
        <v>0.66291442485545049</v>
      </c>
    </row>
    <row r="85" spans="2:12" x14ac:dyDescent="0.25">
      <c r="B85" s="8"/>
      <c r="C85" s="8"/>
      <c r="D85" s="5">
        <v>451</v>
      </c>
      <c r="E85" s="5"/>
      <c r="F85" s="5" t="s">
        <v>108</v>
      </c>
      <c r="G85" s="58">
        <f t="shared" si="50"/>
        <v>133562.26</v>
      </c>
      <c r="H85" s="114">
        <f t="shared" si="50"/>
        <v>985437.5</v>
      </c>
      <c r="I85" s="114">
        <f t="shared" si="50"/>
        <v>959334.05</v>
      </c>
      <c r="J85" s="114">
        <f t="shared" si="50"/>
        <v>635956.38</v>
      </c>
      <c r="K85" s="56">
        <f t="shared" si="18"/>
        <v>4.7614975967013438</v>
      </c>
      <c r="L85" s="56">
        <f t="shared" si="19"/>
        <v>0.66291442485545049</v>
      </c>
    </row>
    <row r="86" spans="2:12" x14ac:dyDescent="0.25">
      <c r="B86" s="8"/>
      <c r="C86" s="8"/>
      <c r="D86" s="5"/>
      <c r="E86" s="5">
        <v>4511</v>
      </c>
      <c r="F86" s="5" t="s">
        <v>108</v>
      </c>
      <c r="G86" s="58">
        <v>133562.26</v>
      </c>
      <c r="H86" s="114">
        <v>985437.5</v>
      </c>
      <c r="I86" s="114">
        <v>959334.05</v>
      </c>
      <c r="J86" s="114">
        <v>635956.38</v>
      </c>
      <c r="K86" s="56">
        <f t="shared" si="18"/>
        <v>4.7614975967013438</v>
      </c>
      <c r="L86" s="56">
        <f t="shared" si="19"/>
        <v>0.66291442485545049</v>
      </c>
    </row>
  </sheetData>
  <mergeCells count="12">
    <mergeCell ref="B1:L1"/>
    <mergeCell ref="B2:L2"/>
    <mergeCell ref="B4:L4"/>
    <mergeCell ref="B6:L6"/>
    <mergeCell ref="B30:F30"/>
    <mergeCell ref="B9:F9"/>
    <mergeCell ref="B29:F29"/>
    <mergeCell ref="B8:F8"/>
    <mergeCell ref="B7:L7"/>
    <mergeCell ref="B5:L5"/>
    <mergeCell ref="B28:L28"/>
    <mergeCell ref="B3:L3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7"/>
  <sheetViews>
    <sheetView workbookViewId="0">
      <selection activeCell="E11" sqref="E11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31" t="s">
        <v>36</v>
      </c>
      <c r="C2" s="131"/>
      <c r="D2" s="131"/>
      <c r="E2" s="131"/>
      <c r="F2" s="131"/>
      <c r="G2" s="131"/>
      <c r="H2" s="131"/>
    </row>
    <row r="3" spans="2:8" ht="18" x14ac:dyDescent="0.25">
      <c r="B3" s="42"/>
      <c r="C3" s="42"/>
      <c r="D3" s="42"/>
      <c r="E3" s="42"/>
      <c r="F3" s="43"/>
      <c r="G3" s="43"/>
      <c r="H3" s="43"/>
    </row>
    <row r="4" spans="2:8" ht="33.75" customHeight="1" x14ac:dyDescent="0.25">
      <c r="B4" s="27" t="s">
        <v>6</v>
      </c>
      <c r="C4" s="27" t="s">
        <v>61</v>
      </c>
      <c r="D4" s="27" t="s">
        <v>150</v>
      </c>
      <c r="E4" s="27" t="s">
        <v>151</v>
      </c>
      <c r="F4" s="27" t="s">
        <v>152</v>
      </c>
      <c r="G4" s="27" t="s">
        <v>20</v>
      </c>
      <c r="H4" s="27" t="s">
        <v>46</v>
      </c>
    </row>
    <row r="5" spans="2:8" x14ac:dyDescent="0.25">
      <c r="B5" s="27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33</v>
      </c>
      <c r="H5" s="29" t="s">
        <v>34</v>
      </c>
    </row>
    <row r="6" spans="2:8" x14ac:dyDescent="0.25">
      <c r="B6" s="4" t="s">
        <v>43</v>
      </c>
      <c r="C6" s="60">
        <f>C7+C9+C13+C11</f>
        <v>880886.11</v>
      </c>
      <c r="D6" s="60">
        <f>D7+D9+D13+D11</f>
        <v>1795617.77</v>
      </c>
      <c r="E6" s="60">
        <f>E7+E9+E13+E11</f>
        <v>1838354.77</v>
      </c>
      <c r="F6" s="60">
        <f>F7+F9+F13+F11</f>
        <v>1513883.2300000002</v>
      </c>
      <c r="G6" s="66">
        <f>F6/C6</f>
        <v>1.7185913284522107</v>
      </c>
      <c r="H6" s="66">
        <f>F6/E6</f>
        <v>0.82349895390431094</v>
      </c>
    </row>
    <row r="7" spans="2:8" x14ac:dyDescent="0.25">
      <c r="B7" s="4" t="s">
        <v>16</v>
      </c>
      <c r="C7" s="62">
        <f>C8</f>
        <v>842846.97</v>
      </c>
      <c r="D7" s="64">
        <f>D8</f>
        <v>1746607.77</v>
      </c>
      <c r="E7" s="64">
        <f>E8</f>
        <v>1784887.77</v>
      </c>
      <c r="F7" s="64">
        <f>F8</f>
        <v>1457865.09</v>
      </c>
      <c r="G7" s="61">
        <f t="shared" ref="G7:G20" si="0">F7/C7</f>
        <v>1.7296913222574677</v>
      </c>
      <c r="H7" s="61">
        <f t="shared" ref="H7:H20" si="1">F7/E7</f>
        <v>0.81678249719868945</v>
      </c>
    </row>
    <row r="8" spans="2:8" x14ac:dyDescent="0.25">
      <c r="B8" s="15" t="s">
        <v>17</v>
      </c>
      <c r="C8" s="62">
        <v>842846.97</v>
      </c>
      <c r="D8" s="64">
        <v>1746607.77</v>
      </c>
      <c r="E8" s="64">
        <v>1784887.77</v>
      </c>
      <c r="F8" s="64">
        <v>1457865.09</v>
      </c>
      <c r="G8" s="61">
        <f t="shared" si="0"/>
        <v>1.7296913222574677</v>
      </c>
      <c r="H8" s="61">
        <f t="shared" si="1"/>
        <v>0.81678249719868945</v>
      </c>
    </row>
    <row r="9" spans="2:8" x14ac:dyDescent="0.25">
      <c r="B9" s="4" t="s">
        <v>18</v>
      </c>
      <c r="C9" s="62">
        <f>C10</f>
        <v>11329.16</v>
      </c>
      <c r="D9" s="64">
        <f>D10</f>
        <v>10000</v>
      </c>
      <c r="E9" s="64">
        <f>E10</f>
        <v>20000</v>
      </c>
      <c r="F9" s="64">
        <f>F10</f>
        <v>22381.86</v>
      </c>
      <c r="G9" s="61">
        <f t="shared" si="0"/>
        <v>1.9755974847208444</v>
      </c>
      <c r="H9" s="61">
        <f t="shared" si="1"/>
        <v>1.1190930000000001</v>
      </c>
    </row>
    <row r="10" spans="2:8" x14ac:dyDescent="0.25">
      <c r="B10" s="16" t="s">
        <v>19</v>
      </c>
      <c r="C10" s="62">
        <v>11329.16</v>
      </c>
      <c r="D10" s="64">
        <v>10000</v>
      </c>
      <c r="E10" s="64">
        <v>20000</v>
      </c>
      <c r="F10" s="64">
        <v>22381.86</v>
      </c>
      <c r="G10" s="61">
        <f t="shared" si="0"/>
        <v>1.9755974847208444</v>
      </c>
      <c r="H10" s="61">
        <f t="shared" si="1"/>
        <v>1.1190930000000001</v>
      </c>
    </row>
    <row r="11" spans="2:8" x14ac:dyDescent="0.25">
      <c r="B11" s="4" t="s">
        <v>111</v>
      </c>
      <c r="C11" s="62">
        <f>C12</f>
        <v>26709.98</v>
      </c>
      <c r="D11" s="64">
        <f>D12</f>
        <v>39010</v>
      </c>
      <c r="E11" s="64">
        <f>E12</f>
        <v>33460</v>
      </c>
      <c r="F11" s="64">
        <f>F12</f>
        <v>33459.279999999999</v>
      </c>
      <c r="G11" s="61">
        <f t="shared" si="0"/>
        <v>1.2526883209946245</v>
      </c>
      <c r="H11" s="61">
        <f t="shared" si="1"/>
        <v>0.99997848176927673</v>
      </c>
    </row>
    <row r="12" spans="2:8" x14ac:dyDescent="0.25">
      <c r="B12" s="16" t="s">
        <v>114</v>
      </c>
      <c r="C12" s="62">
        <v>26709.98</v>
      </c>
      <c r="D12" s="64">
        <v>39010</v>
      </c>
      <c r="E12" s="64">
        <v>33460</v>
      </c>
      <c r="F12" s="64">
        <v>33459.279999999999</v>
      </c>
      <c r="G12" s="61">
        <f t="shared" si="0"/>
        <v>1.2526883209946245</v>
      </c>
      <c r="H12" s="61">
        <f t="shared" si="1"/>
        <v>0.99997848176927673</v>
      </c>
    </row>
    <row r="13" spans="2:8" ht="15.75" customHeight="1" x14ac:dyDescent="0.25">
      <c r="B13" s="4" t="s">
        <v>165</v>
      </c>
      <c r="C13" s="64">
        <f>C14</f>
        <v>0</v>
      </c>
      <c r="D13" s="64">
        <f>D14</f>
        <v>0</v>
      </c>
      <c r="E13" s="64">
        <f>E14</f>
        <v>7</v>
      </c>
      <c r="F13" s="64">
        <f>F14</f>
        <v>177</v>
      </c>
      <c r="G13" s="61" t="e">
        <f>F13/C13</f>
        <v>#DIV/0!</v>
      </c>
      <c r="H13" s="61">
        <f>F13/E13</f>
        <v>25.285714285714285</v>
      </c>
    </row>
    <row r="14" spans="2:8" ht="15.75" customHeight="1" x14ac:dyDescent="0.25">
      <c r="B14" s="16" t="s">
        <v>166</v>
      </c>
      <c r="C14" s="64">
        <v>0</v>
      </c>
      <c r="D14" s="64">
        <v>0</v>
      </c>
      <c r="E14" s="64">
        <v>7</v>
      </c>
      <c r="F14" s="64">
        <v>177</v>
      </c>
      <c r="G14" s="61" t="e">
        <f>F14/C14</f>
        <v>#DIV/0!</v>
      </c>
      <c r="H14" s="61">
        <f>F14/E14</f>
        <v>25.285714285714285</v>
      </c>
    </row>
    <row r="15" spans="2:8" x14ac:dyDescent="0.25">
      <c r="B15" s="16"/>
      <c r="C15" s="62"/>
      <c r="D15" s="64"/>
      <c r="E15" s="64"/>
      <c r="F15" s="64"/>
      <c r="G15" s="61"/>
      <c r="H15" s="61"/>
    </row>
    <row r="16" spans="2:8" x14ac:dyDescent="0.25">
      <c r="B16" s="4" t="s">
        <v>44</v>
      </c>
      <c r="C16" s="63">
        <f>C17+C19+C21+C23+C25</f>
        <v>871679.02</v>
      </c>
      <c r="D16" s="63">
        <f t="shared" ref="D16:F16" si="2">D17+D19+D21+D23+D25</f>
        <v>1805617.77</v>
      </c>
      <c r="E16" s="63">
        <f t="shared" si="2"/>
        <v>1848354.77</v>
      </c>
      <c r="F16" s="63">
        <f t="shared" si="2"/>
        <v>1495023.57</v>
      </c>
      <c r="G16" s="66">
        <f t="shared" si="0"/>
        <v>1.7151078960234698</v>
      </c>
      <c r="H16" s="66">
        <f t="shared" si="1"/>
        <v>0.80884016113421775</v>
      </c>
    </row>
    <row r="17" spans="2:11" x14ac:dyDescent="0.25">
      <c r="B17" s="4" t="s">
        <v>16</v>
      </c>
      <c r="C17" s="64">
        <f>C18</f>
        <v>842846.97</v>
      </c>
      <c r="D17" s="64">
        <f>D18</f>
        <v>1746607.77</v>
      </c>
      <c r="E17" s="64">
        <f>E18</f>
        <v>1784887.77</v>
      </c>
      <c r="F17" s="64">
        <f>F18</f>
        <v>1457865.09</v>
      </c>
      <c r="G17" s="61">
        <f t="shared" si="0"/>
        <v>1.7296913222574677</v>
      </c>
      <c r="H17" s="61">
        <f t="shared" si="1"/>
        <v>0.81678249719868945</v>
      </c>
    </row>
    <row r="18" spans="2:11" x14ac:dyDescent="0.25">
      <c r="B18" s="15" t="s">
        <v>17</v>
      </c>
      <c r="C18" s="64">
        <v>842846.97</v>
      </c>
      <c r="D18" s="64">
        <v>1746607.77</v>
      </c>
      <c r="E18" s="64">
        <v>1784887.77</v>
      </c>
      <c r="F18" s="64">
        <v>1457865.09</v>
      </c>
      <c r="G18" s="61">
        <f t="shared" si="0"/>
        <v>1.7296913222574677</v>
      </c>
      <c r="H18" s="61">
        <f t="shared" si="1"/>
        <v>0.81678249719868945</v>
      </c>
    </row>
    <row r="19" spans="2:11" ht="15.75" customHeight="1" x14ac:dyDescent="0.25">
      <c r="B19" s="4" t="s">
        <v>18</v>
      </c>
      <c r="C19" s="64">
        <f>C20</f>
        <v>2057.67</v>
      </c>
      <c r="D19" s="64">
        <f>D20</f>
        <v>20000</v>
      </c>
      <c r="E19" s="64">
        <f>E20</f>
        <v>30000</v>
      </c>
      <c r="F19" s="64">
        <f>F20</f>
        <v>3987.2</v>
      </c>
      <c r="G19" s="61">
        <f t="shared" si="0"/>
        <v>1.9377256800167177</v>
      </c>
      <c r="H19" s="61">
        <f t="shared" si="1"/>
        <v>0.13290666666666667</v>
      </c>
    </row>
    <row r="20" spans="2:11" ht="15.75" customHeight="1" x14ac:dyDescent="0.25">
      <c r="B20" s="16" t="s">
        <v>19</v>
      </c>
      <c r="C20" s="64">
        <v>2057.67</v>
      </c>
      <c r="D20" s="64">
        <v>20000</v>
      </c>
      <c r="E20" s="64">
        <v>30000</v>
      </c>
      <c r="F20" s="64">
        <v>3987.2</v>
      </c>
      <c r="G20" s="61">
        <f t="shared" si="0"/>
        <v>1.9377256800167177</v>
      </c>
      <c r="H20" s="61">
        <f t="shared" si="1"/>
        <v>0.13290666666666667</v>
      </c>
    </row>
    <row r="21" spans="2:11" ht="15.75" customHeight="1" x14ac:dyDescent="0.25">
      <c r="B21" s="4" t="s">
        <v>112</v>
      </c>
      <c r="C21" s="64">
        <f>C22</f>
        <v>64.400000000000006</v>
      </c>
      <c r="D21" s="64">
        <f>D22</f>
        <v>0</v>
      </c>
      <c r="E21" s="64">
        <v>0</v>
      </c>
      <c r="F21" s="64">
        <v>0</v>
      </c>
      <c r="G21" s="61">
        <f t="shared" ref="G21:G22" si="3">F21/C21</f>
        <v>0</v>
      </c>
      <c r="H21" s="61" t="e">
        <f t="shared" ref="H21:H22" si="4">F21/E21</f>
        <v>#DIV/0!</v>
      </c>
    </row>
    <row r="22" spans="2:11" ht="15.75" customHeight="1" x14ac:dyDescent="0.25">
      <c r="B22" s="16" t="s">
        <v>113</v>
      </c>
      <c r="C22" s="64">
        <v>64.400000000000006</v>
      </c>
      <c r="D22" s="64">
        <v>0</v>
      </c>
      <c r="E22" s="64">
        <v>0</v>
      </c>
      <c r="F22" s="64">
        <v>0</v>
      </c>
      <c r="G22" s="61">
        <f t="shared" si="3"/>
        <v>0</v>
      </c>
      <c r="H22" s="61" t="e">
        <f t="shared" si="4"/>
        <v>#DIV/0!</v>
      </c>
    </row>
    <row r="23" spans="2:11" ht="15.75" customHeight="1" x14ac:dyDescent="0.25">
      <c r="B23" s="4" t="s">
        <v>111</v>
      </c>
      <c r="C23" s="64">
        <f>C24</f>
        <v>26709.98</v>
      </c>
      <c r="D23" s="64">
        <f>D24</f>
        <v>39010</v>
      </c>
      <c r="E23" s="64">
        <f>E24</f>
        <v>33460</v>
      </c>
      <c r="F23" s="64">
        <f>F24</f>
        <v>32994.28</v>
      </c>
      <c r="G23" s="61">
        <f t="shared" ref="G23:G24" si="5">F23/C23</f>
        <v>1.2352790979251951</v>
      </c>
      <c r="H23" s="61">
        <f t="shared" ref="H23:H24" si="6">F23/E23</f>
        <v>0.98608129109384335</v>
      </c>
    </row>
    <row r="24" spans="2:11" ht="15.75" customHeight="1" x14ac:dyDescent="0.25">
      <c r="B24" s="16" t="s">
        <v>114</v>
      </c>
      <c r="C24" s="64">
        <v>26709.98</v>
      </c>
      <c r="D24" s="64">
        <v>39010</v>
      </c>
      <c r="E24" s="64">
        <v>33460</v>
      </c>
      <c r="F24" s="64">
        <v>32994.28</v>
      </c>
      <c r="G24" s="61">
        <f t="shared" si="5"/>
        <v>1.2352790979251951</v>
      </c>
      <c r="H24" s="61">
        <f t="shared" si="6"/>
        <v>0.98608129109384335</v>
      </c>
    </row>
    <row r="25" spans="2:11" ht="15.75" customHeight="1" x14ac:dyDescent="0.25">
      <c r="B25" s="4" t="s">
        <v>165</v>
      </c>
      <c r="C25" s="64">
        <f>C26</f>
        <v>0</v>
      </c>
      <c r="D25" s="64">
        <f>D26</f>
        <v>0</v>
      </c>
      <c r="E25" s="64">
        <f>E26</f>
        <v>7</v>
      </c>
      <c r="F25" s="64">
        <f>F26</f>
        <v>177</v>
      </c>
      <c r="G25" s="61" t="e">
        <f t="shared" ref="G25:G26" si="7">F25/C25</f>
        <v>#DIV/0!</v>
      </c>
      <c r="H25" s="61">
        <f t="shared" ref="H25:H26" si="8">F25/E25</f>
        <v>25.285714285714285</v>
      </c>
    </row>
    <row r="26" spans="2:11" ht="15.75" customHeight="1" x14ac:dyDescent="0.25">
      <c r="B26" s="16" t="s">
        <v>166</v>
      </c>
      <c r="C26" s="64">
        <v>0</v>
      </c>
      <c r="D26" s="64">
        <v>0</v>
      </c>
      <c r="E26" s="64">
        <v>7</v>
      </c>
      <c r="F26" s="64">
        <v>177</v>
      </c>
      <c r="G26" s="61" t="e">
        <f t="shared" si="7"/>
        <v>#DIV/0!</v>
      </c>
      <c r="H26" s="61">
        <f t="shared" si="8"/>
        <v>25.285714285714285</v>
      </c>
    </row>
    <row r="27" spans="2:11" x14ac:dyDescent="0.25">
      <c r="B27" s="23"/>
      <c r="C27" s="65"/>
      <c r="D27" s="23"/>
      <c r="E27" s="23"/>
      <c r="F27" s="23"/>
      <c r="G27" s="23"/>
      <c r="H27" s="23"/>
      <c r="I27" s="23"/>
      <c r="J27" s="23"/>
      <c r="K27" s="23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workbookViewId="0">
      <selection activeCell="F28" sqref="F2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31" t="s">
        <v>37</v>
      </c>
      <c r="C2" s="131"/>
      <c r="D2" s="131"/>
      <c r="E2" s="131"/>
      <c r="F2" s="131"/>
      <c r="G2" s="131"/>
      <c r="H2" s="131"/>
    </row>
    <row r="3" spans="2:8" ht="18" x14ac:dyDescent="0.25">
      <c r="B3" s="42"/>
      <c r="C3" s="42"/>
      <c r="D3" s="42"/>
      <c r="E3" s="42"/>
      <c r="F3" s="43"/>
      <c r="G3" s="43"/>
      <c r="H3" s="43"/>
    </row>
    <row r="4" spans="2:8" ht="25.5" x14ac:dyDescent="0.25">
      <c r="B4" s="27" t="s">
        <v>6</v>
      </c>
      <c r="C4" s="27" t="s">
        <v>61</v>
      </c>
      <c r="D4" s="27" t="s">
        <v>150</v>
      </c>
      <c r="E4" s="27" t="s">
        <v>151</v>
      </c>
      <c r="F4" s="27" t="s">
        <v>152</v>
      </c>
      <c r="G4" s="27" t="s">
        <v>20</v>
      </c>
      <c r="H4" s="27" t="s">
        <v>46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33</v>
      </c>
      <c r="H5" s="29" t="s">
        <v>34</v>
      </c>
    </row>
    <row r="6" spans="2:8" ht="15.75" customHeight="1" x14ac:dyDescent="0.25">
      <c r="B6" s="4" t="s">
        <v>44</v>
      </c>
      <c r="C6" s="63">
        <f t="shared" ref="C6:F7" si="0">C7</f>
        <v>871679.02</v>
      </c>
      <c r="D6" s="111">
        <f t="shared" si="0"/>
        <v>1805617.77</v>
      </c>
      <c r="E6" s="111">
        <f t="shared" si="0"/>
        <v>1848354.77</v>
      </c>
      <c r="F6" s="111">
        <f t="shared" si="0"/>
        <v>1495023.57</v>
      </c>
      <c r="G6" s="68">
        <f>F6/C6</f>
        <v>1.7151078960234698</v>
      </c>
      <c r="H6" s="68">
        <f>F6/E6</f>
        <v>0.80884016113421775</v>
      </c>
    </row>
    <row r="7" spans="2:8" ht="15.75" customHeight="1" x14ac:dyDescent="0.25">
      <c r="B7" s="9" t="s">
        <v>115</v>
      </c>
      <c r="C7" s="62">
        <f t="shared" si="0"/>
        <v>871679.02</v>
      </c>
      <c r="D7" s="64">
        <f t="shared" si="0"/>
        <v>1805617.77</v>
      </c>
      <c r="E7" s="64">
        <f t="shared" si="0"/>
        <v>1848354.77</v>
      </c>
      <c r="F7" s="64">
        <f t="shared" si="0"/>
        <v>1495023.57</v>
      </c>
      <c r="G7" s="69">
        <f t="shared" ref="G7:G8" si="1">F7/C7</f>
        <v>1.7151078960234698</v>
      </c>
      <c r="H7" s="69">
        <f t="shared" ref="H7:H8" si="2">F7/E7</f>
        <v>0.80884016113421775</v>
      </c>
    </row>
    <row r="8" spans="2:8" x14ac:dyDescent="0.25">
      <c r="B8" s="14" t="s">
        <v>116</v>
      </c>
      <c r="C8" s="67">
        <v>871679.02</v>
      </c>
      <c r="D8" s="64">
        <v>1805617.77</v>
      </c>
      <c r="E8" s="64">
        <v>1848354.77</v>
      </c>
      <c r="F8" s="117">
        <v>1495023.57</v>
      </c>
      <c r="G8" s="69">
        <f t="shared" si="1"/>
        <v>1.7151078960234698</v>
      </c>
      <c r="H8" s="69">
        <f t="shared" si="2"/>
        <v>0.80884016113421775</v>
      </c>
    </row>
    <row r="9" spans="2:8" x14ac:dyDescent="0.25">
      <c r="B9" s="23"/>
      <c r="C9" s="23"/>
      <c r="D9" s="23"/>
      <c r="E9" s="23"/>
      <c r="F9" s="23"/>
      <c r="G9" s="23"/>
      <c r="H9" s="2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1"/>
  <sheetViews>
    <sheetView workbookViewId="0">
      <selection activeCell="H12" sqref="H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31" t="s">
        <v>10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2:12" ht="18" x14ac:dyDescent="0.25">
      <c r="B3" s="42"/>
      <c r="C3" s="42"/>
      <c r="D3" s="42"/>
      <c r="E3" s="42"/>
      <c r="F3" s="42"/>
      <c r="G3" s="42"/>
      <c r="H3" s="42"/>
      <c r="I3" s="42"/>
      <c r="J3" s="43"/>
      <c r="K3" s="43"/>
      <c r="L3" s="43"/>
    </row>
    <row r="4" spans="2:12" ht="18" customHeight="1" x14ac:dyDescent="0.25">
      <c r="B4" s="131" t="s">
        <v>49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2:12" ht="15.75" customHeight="1" x14ac:dyDescent="0.25">
      <c r="B5" s="131" t="s">
        <v>38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2:12" ht="18" x14ac:dyDescent="0.25">
      <c r="B6" s="42"/>
      <c r="C6" s="42"/>
      <c r="D6" s="42"/>
      <c r="E6" s="42"/>
      <c r="F6" s="42"/>
      <c r="G6" s="42"/>
      <c r="H6" s="42"/>
      <c r="I6" s="42"/>
      <c r="J6" s="43"/>
      <c r="K6" s="43"/>
      <c r="L6" s="43"/>
    </row>
    <row r="7" spans="2:12" ht="25.5" customHeight="1" x14ac:dyDescent="0.25">
      <c r="B7" s="158" t="s">
        <v>6</v>
      </c>
      <c r="C7" s="159"/>
      <c r="D7" s="159"/>
      <c r="E7" s="159"/>
      <c r="F7" s="160"/>
      <c r="G7" s="27" t="s">
        <v>61</v>
      </c>
      <c r="H7" s="27" t="s">
        <v>150</v>
      </c>
      <c r="I7" s="27" t="s">
        <v>151</v>
      </c>
      <c r="J7" s="27" t="s">
        <v>152</v>
      </c>
      <c r="K7" s="30" t="s">
        <v>20</v>
      </c>
      <c r="L7" s="30" t="s">
        <v>46</v>
      </c>
    </row>
    <row r="8" spans="2:12" x14ac:dyDescent="0.25">
      <c r="B8" s="158">
        <v>1</v>
      </c>
      <c r="C8" s="159"/>
      <c r="D8" s="159"/>
      <c r="E8" s="159"/>
      <c r="F8" s="160"/>
      <c r="G8" s="31">
        <v>2</v>
      </c>
      <c r="H8" s="31">
        <v>3</v>
      </c>
      <c r="I8" s="31">
        <v>4</v>
      </c>
      <c r="J8" s="31">
        <v>5</v>
      </c>
      <c r="K8" s="31" t="s">
        <v>33</v>
      </c>
      <c r="L8" s="31" t="s">
        <v>34</v>
      </c>
    </row>
    <row r="9" spans="2:12" ht="25.5" x14ac:dyDescent="0.25">
      <c r="B9" s="4">
        <v>8</v>
      </c>
      <c r="C9" s="4"/>
      <c r="D9" s="4"/>
      <c r="E9" s="4"/>
      <c r="F9" s="4" t="s">
        <v>7</v>
      </c>
      <c r="G9" s="63">
        <f t="shared" ref="G9:J11" si="0">G10</f>
        <v>2336.27</v>
      </c>
      <c r="H9" s="111">
        <f t="shared" si="0"/>
        <v>0</v>
      </c>
      <c r="I9" s="111">
        <f t="shared" si="0"/>
        <v>0</v>
      </c>
      <c r="J9" s="111">
        <f t="shared" si="0"/>
        <v>0</v>
      </c>
      <c r="K9" s="92">
        <f>J9/G9</f>
        <v>0</v>
      </c>
      <c r="L9" s="92" t="e">
        <f>J9/I9</f>
        <v>#DIV/0!</v>
      </c>
    </row>
    <row r="10" spans="2:12" x14ac:dyDescent="0.25">
      <c r="B10" s="4"/>
      <c r="C10" s="8">
        <v>84</v>
      </c>
      <c r="D10" s="8"/>
      <c r="E10" s="8"/>
      <c r="F10" s="8" t="s">
        <v>12</v>
      </c>
      <c r="G10" s="62">
        <f t="shared" si="0"/>
        <v>2336.27</v>
      </c>
      <c r="H10" s="64">
        <f t="shared" si="0"/>
        <v>0</v>
      </c>
      <c r="I10" s="64">
        <f t="shared" si="0"/>
        <v>0</v>
      </c>
      <c r="J10" s="64">
        <f t="shared" si="0"/>
        <v>0</v>
      </c>
      <c r="K10" s="91">
        <f t="shared" ref="K10:K17" si="1">J10/G10</f>
        <v>0</v>
      </c>
      <c r="L10" s="91" t="e">
        <f t="shared" ref="L10:L17" si="2">J10/I10</f>
        <v>#DIV/0!</v>
      </c>
    </row>
    <row r="11" spans="2:12" ht="38.25" x14ac:dyDescent="0.25">
      <c r="B11" s="5"/>
      <c r="C11" s="5"/>
      <c r="D11" s="5">
        <v>845</v>
      </c>
      <c r="E11" s="5"/>
      <c r="F11" s="17" t="s">
        <v>144</v>
      </c>
      <c r="G11" s="62">
        <f t="shared" si="0"/>
        <v>2336.27</v>
      </c>
      <c r="H11" s="64">
        <f t="shared" si="0"/>
        <v>0</v>
      </c>
      <c r="I11" s="64">
        <f t="shared" si="0"/>
        <v>0</v>
      </c>
      <c r="J11" s="64">
        <f t="shared" si="0"/>
        <v>0</v>
      </c>
      <c r="K11" s="91">
        <f t="shared" si="1"/>
        <v>0</v>
      </c>
      <c r="L11" s="91" t="e">
        <f t="shared" si="2"/>
        <v>#DIV/0!</v>
      </c>
    </row>
    <row r="12" spans="2:12" ht="38.25" x14ac:dyDescent="0.25">
      <c r="B12" s="5"/>
      <c r="C12" s="5"/>
      <c r="D12" s="5"/>
      <c r="E12" s="5">
        <v>8453</v>
      </c>
      <c r="F12" s="17" t="s">
        <v>145</v>
      </c>
      <c r="G12" s="62">
        <v>2336.27</v>
      </c>
      <c r="H12" s="64">
        <v>0</v>
      </c>
      <c r="I12" s="64">
        <v>0</v>
      </c>
      <c r="J12" s="64">
        <v>0</v>
      </c>
      <c r="K12" s="91">
        <f t="shared" si="1"/>
        <v>0</v>
      </c>
      <c r="L12" s="91" t="e">
        <f t="shared" si="2"/>
        <v>#DIV/0!</v>
      </c>
    </row>
    <row r="13" spans="2:12" x14ac:dyDescent="0.25">
      <c r="B13" s="5"/>
      <c r="C13" s="5"/>
      <c r="D13" s="5"/>
      <c r="E13" s="6"/>
      <c r="F13" s="9"/>
      <c r="G13" s="90"/>
      <c r="H13" s="64"/>
      <c r="I13" s="64"/>
      <c r="J13" s="112"/>
      <c r="K13" s="91"/>
      <c r="L13" s="91"/>
    </row>
    <row r="14" spans="2:12" ht="25.5" x14ac:dyDescent="0.25">
      <c r="B14" s="7">
        <v>5</v>
      </c>
      <c r="C14" s="7"/>
      <c r="D14" s="7"/>
      <c r="E14" s="7"/>
      <c r="F14" s="10" t="s">
        <v>8</v>
      </c>
      <c r="G14" s="63">
        <f t="shared" ref="G14:J16" si="3">G15</f>
        <v>1263.99</v>
      </c>
      <c r="H14" s="111">
        <f t="shared" si="3"/>
        <v>0</v>
      </c>
      <c r="I14" s="111">
        <f t="shared" si="3"/>
        <v>0</v>
      </c>
      <c r="J14" s="111">
        <f t="shared" si="3"/>
        <v>0</v>
      </c>
      <c r="K14" s="92">
        <f t="shared" si="1"/>
        <v>0</v>
      </c>
      <c r="L14" s="92" t="e">
        <f t="shared" si="2"/>
        <v>#DIV/0!</v>
      </c>
    </row>
    <row r="15" spans="2:12" ht="25.5" x14ac:dyDescent="0.25">
      <c r="B15" s="8"/>
      <c r="C15" s="8">
        <v>54</v>
      </c>
      <c r="D15" s="8"/>
      <c r="E15" s="8"/>
      <c r="F15" s="11" t="s">
        <v>13</v>
      </c>
      <c r="G15" s="62">
        <f t="shared" si="3"/>
        <v>1263.99</v>
      </c>
      <c r="H15" s="64">
        <f t="shared" si="3"/>
        <v>0</v>
      </c>
      <c r="I15" s="64">
        <f t="shared" si="3"/>
        <v>0</v>
      </c>
      <c r="J15" s="64">
        <f t="shared" si="3"/>
        <v>0</v>
      </c>
      <c r="K15" s="91">
        <f t="shared" si="1"/>
        <v>0</v>
      </c>
      <c r="L15" s="91" t="e">
        <f t="shared" si="2"/>
        <v>#DIV/0!</v>
      </c>
    </row>
    <row r="16" spans="2:12" ht="51" x14ac:dyDescent="0.25">
      <c r="B16" s="8"/>
      <c r="C16" s="8"/>
      <c r="D16" s="8">
        <v>545</v>
      </c>
      <c r="E16" s="17"/>
      <c r="F16" s="17" t="s">
        <v>146</v>
      </c>
      <c r="G16" s="62">
        <f t="shared" si="3"/>
        <v>1263.99</v>
      </c>
      <c r="H16" s="64">
        <f t="shared" si="3"/>
        <v>0</v>
      </c>
      <c r="I16" s="64">
        <f t="shared" si="3"/>
        <v>0</v>
      </c>
      <c r="J16" s="64">
        <f t="shared" si="3"/>
        <v>0</v>
      </c>
      <c r="K16" s="91">
        <f t="shared" si="1"/>
        <v>0</v>
      </c>
      <c r="L16" s="91" t="e">
        <f t="shared" si="2"/>
        <v>#DIV/0!</v>
      </c>
    </row>
    <row r="17" spans="2:12" ht="51" x14ac:dyDescent="0.25">
      <c r="B17" s="8"/>
      <c r="C17" s="8"/>
      <c r="D17" s="8"/>
      <c r="E17" s="17">
        <v>5453</v>
      </c>
      <c r="F17" s="17" t="s">
        <v>147</v>
      </c>
      <c r="G17" s="90">
        <v>1263.99</v>
      </c>
      <c r="H17" s="64">
        <v>0</v>
      </c>
      <c r="I17" s="113">
        <v>0</v>
      </c>
      <c r="J17" s="112">
        <v>0</v>
      </c>
      <c r="K17" s="91">
        <f t="shared" si="1"/>
        <v>0</v>
      </c>
      <c r="L17" s="91" t="e">
        <f t="shared" si="2"/>
        <v>#DIV/0!</v>
      </c>
    </row>
    <row r="19" spans="2:12" x14ac:dyDescent="0.2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 x14ac:dyDescent="0.2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14"/>
  <sheetViews>
    <sheetView workbookViewId="0">
      <selection activeCell="E16" sqref="E1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31" t="s">
        <v>39</v>
      </c>
      <c r="C2" s="131"/>
      <c r="D2" s="131"/>
      <c r="E2" s="131"/>
      <c r="F2" s="131"/>
      <c r="G2" s="131"/>
      <c r="H2" s="131"/>
    </row>
    <row r="3" spans="2:8" ht="18" x14ac:dyDescent="0.25">
      <c r="B3" s="42"/>
      <c r="C3" s="42"/>
      <c r="D3" s="42"/>
      <c r="E3" s="42"/>
      <c r="F3" s="43"/>
      <c r="G3" s="43"/>
      <c r="H3" s="43"/>
    </row>
    <row r="4" spans="2:8" ht="25.5" x14ac:dyDescent="0.25">
      <c r="B4" s="27" t="s">
        <v>6</v>
      </c>
      <c r="C4" s="27" t="s">
        <v>61</v>
      </c>
      <c r="D4" s="27" t="s">
        <v>150</v>
      </c>
      <c r="E4" s="27" t="s">
        <v>151</v>
      </c>
      <c r="F4" s="27" t="s">
        <v>152</v>
      </c>
      <c r="G4" s="27" t="s">
        <v>20</v>
      </c>
      <c r="H4" s="27" t="s">
        <v>46</v>
      </c>
    </row>
    <row r="5" spans="2:8" x14ac:dyDescent="0.25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27" t="s">
        <v>33</v>
      </c>
      <c r="H5" s="27" t="s">
        <v>34</v>
      </c>
    </row>
    <row r="6" spans="2:8" x14ac:dyDescent="0.25">
      <c r="B6" s="4" t="s">
        <v>41</v>
      </c>
      <c r="C6" s="63">
        <f t="shared" ref="C6:F7" si="0">C7</f>
        <v>1263.99</v>
      </c>
      <c r="D6" s="118">
        <f t="shared" si="0"/>
        <v>0</v>
      </c>
      <c r="E6" s="118">
        <f t="shared" si="0"/>
        <v>0</v>
      </c>
      <c r="F6" s="111">
        <f t="shared" si="0"/>
        <v>0</v>
      </c>
      <c r="G6" s="92">
        <f>F6/C6</f>
        <v>0</v>
      </c>
      <c r="H6" s="92" t="e">
        <f>F6/E6</f>
        <v>#DIV/0!</v>
      </c>
    </row>
    <row r="7" spans="2:8" x14ac:dyDescent="0.25">
      <c r="B7" s="4" t="s">
        <v>18</v>
      </c>
      <c r="C7" s="62">
        <f t="shared" si="0"/>
        <v>1263.99</v>
      </c>
      <c r="D7" s="119">
        <f t="shared" si="0"/>
        <v>0</v>
      </c>
      <c r="E7" s="119">
        <f t="shared" si="0"/>
        <v>0</v>
      </c>
      <c r="F7" s="64">
        <f t="shared" si="0"/>
        <v>0</v>
      </c>
      <c r="G7" s="91">
        <f t="shared" ref="G7:G12" si="1">F7/C7</f>
        <v>0</v>
      </c>
      <c r="H7" s="91" t="e">
        <f t="shared" ref="H7:H12" si="2">F7/E7</f>
        <v>#DIV/0!</v>
      </c>
    </row>
    <row r="8" spans="2:8" x14ac:dyDescent="0.25">
      <c r="B8" s="16" t="s">
        <v>19</v>
      </c>
      <c r="C8" s="62">
        <v>1263.99</v>
      </c>
      <c r="D8" s="119">
        <v>0</v>
      </c>
      <c r="E8" s="119">
        <v>0</v>
      </c>
      <c r="F8" s="64">
        <v>0</v>
      </c>
      <c r="G8" s="91">
        <f t="shared" si="1"/>
        <v>0</v>
      </c>
      <c r="H8" s="91" t="e">
        <f t="shared" si="2"/>
        <v>#DIV/0!</v>
      </c>
    </row>
    <row r="9" spans="2:8" x14ac:dyDescent="0.25">
      <c r="B9" s="16"/>
      <c r="C9" s="62"/>
      <c r="D9" s="119"/>
      <c r="E9" s="119"/>
      <c r="F9" s="64"/>
      <c r="G9" s="92"/>
      <c r="H9" s="92"/>
    </row>
    <row r="10" spans="2:8" ht="15.75" customHeight="1" x14ac:dyDescent="0.25">
      <c r="B10" s="4" t="s">
        <v>42</v>
      </c>
      <c r="C10" s="63">
        <f t="shared" ref="C10:F11" si="3">C11</f>
        <v>1263.99</v>
      </c>
      <c r="D10" s="118">
        <f t="shared" si="3"/>
        <v>0</v>
      </c>
      <c r="E10" s="118">
        <f t="shared" si="3"/>
        <v>0</v>
      </c>
      <c r="F10" s="111">
        <f t="shared" si="3"/>
        <v>0</v>
      </c>
      <c r="G10" s="92">
        <f t="shared" si="1"/>
        <v>0</v>
      </c>
      <c r="H10" s="92" t="e">
        <f t="shared" si="2"/>
        <v>#DIV/0!</v>
      </c>
    </row>
    <row r="11" spans="2:8" x14ac:dyDescent="0.25">
      <c r="B11" s="4" t="s">
        <v>18</v>
      </c>
      <c r="C11" s="62">
        <f t="shared" si="3"/>
        <v>1263.99</v>
      </c>
      <c r="D11" s="119">
        <f t="shared" si="3"/>
        <v>0</v>
      </c>
      <c r="E11" s="119">
        <f t="shared" si="3"/>
        <v>0</v>
      </c>
      <c r="F11" s="64">
        <f t="shared" si="3"/>
        <v>0</v>
      </c>
      <c r="G11" s="91">
        <f t="shared" si="1"/>
        <v>0</v>
      </c>
      <c r="H11" s="91" t="e">
        <f t="shared" si="2"/>
        <v>#DIV/0!</v>
      </c>
    </row>
    <row r="12" spans="2:8" x14ac:dyDescent="0.25">
      <c r="B12" s="16" t="s">
        <v>19</v>
      </c>
      <c r="C12" s="62">
        <v>1263.99</v>
      </c>
      <c r="D12" s="119">
        <v>0</v>
      </c>
      <c r="E12" s="119">
        <v>0</v>
      </c>
      <c r="F12" s="64">
        <v>0</v>
      </c>
      <c r="G12" s="91">
        <f t="shared" si="1"/>
        <v>0</v>
      </c>
      <c r="H12" s="91" t="e">
        <f t="shared" si="2"/>
        <v>#DIV/0!</v>
      </c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566BF-34C6-4AA1-8E8E-B324764BD93A}">
  <dimension ref="B1:J126"/>
  <sheetViews>
    <sheetView workbookViewId="0">
      <selection activeCell="E61" sqref="E61"/>
    </sheetView>
  </sheetViews>
  <sheetFormatPr defaultRowHeight="15" x14ac:dyDescent="0.25"/>
  <cols>
    <col min="1" max="1" width="4.85546875" customWidth="1"/>
    <col min="2" max="2" width="7.42578125" bestFit="1" customWidth="1"/>
    <col min="3" max="3" width="1.7109375" customWidth="1"/>
    <col min="4" max="4" width="3.5703125" customWidth="1"/>
    <col min="5" max="5" width="46.5703125" customWidth="1"/>
    <col min="6" max="8" width="18.7109375" customWidth="1"/>
    <col min="9" max="9" width="10.42578125" customWidth="1"/>
    <col min="10" max="10" width="2" customWidth="1"/>
  </cols>
  <sheetData>
    <row r="1" spans="2:10" ht="33.75" customHeight="1" x14ac:dyDescent="0.25">
      <c r="B1" s="2"/>
      <c r="C1" s="2"/>
      <c r="D1" s="2"/>
      <c r="E1" s="2"/>
      <c r="F1" s="2"/>
      <c r="G1" s="2"/>
      <c r="H1" s="2"/>
      <c r="I1" s="3"/>
      <c r="J1" s="3"/>
    </row>
    <row r="2" spans="2:10" ht="18" customHeight="1" x14ac:dyDescent="0.25">
      <c r="B2" s="131" t="s">
        <v>9</v>
      </c>
      <c r="C2" s="131"/>
      <c r="D2" s="131"/>
      <c r="E2" s="131"/>
      <c r="F2" s="131"/>
      <c r="G2" s="131"/>
      <c r="H2" s="131"/>
      <c r="I2" s="131"/>
      <c r="J2" s="18"/>
    </row>
    <row r="3" spans="2:10" ht="18" customHeight="1" x14ac:dyDescent="0.25">
      <c r="B3" s="42"/>
      <c r="C3" s="42"/>
      <c r="D3" s="42"/>
      <c r="E3" s="42"/>
      <c r="F3" s="42"/>
      <c r="G3" s="42"/>
      <c r="H3" s="42"/>
      <c r="I3" s="43"/>
      <c r="J3" s="3"/>
    </row>
    <row r="4" spans="2:10" ht="15.75" x14ac:dyDescent="0.25">
      <c r="B4" s="166" t="s">
        <v>51</v>
      </c>
      <c r="C4" s="166"/>
      <c r="D4" s="166"/>
      <c r="E4" s="166"/>
      <c r="F4" s="166"/>
      <c r="G4" s="166"/>
      <c r="H4" s="166"/>
      <c r="I4" s="166"/>
    </row>
    <row r="5" spans="2:10" ht="24.75" customHeight="1" x14ac:dyDescent="0.25">
      <c r="B5" s="42"/>
      <c r="C5" s="42"/>
      <c r="D5" s="42"/>
      <c r="E5" s="42"/>
      <c r="F5" s="42"/>
      <c r="G5" s="42"/>
      <c r="H5" s="42"/>
      <c r="I5" s="43"/>
    </row>
    <row r="6" spans="2:10" ht="25.5" x14ac:dyDescent="0.25">
      <c r="B6" s="158" t="s">
        <v>6</v>
      </c>
      <c r="C6" s="159"/>
      <c r="D6" s="159"/>
      <c r="E6" s="160"/>
      <c r="F6" s="27" t="s">
        <v>153</v>
      </c>
      <c r="G6" s="27" t="s">
        <v>151</v>
      </c>
      <c r="H6" s="27" t="s">
        <v>154</v>
      </c>
      <c r="I6" s="27" t="s">
        <v>46</v>
      </c>
    </row>
    <row r="7" spans="2:10" s="32" customFormat="1" ht="11.25" x14ac:dyDescent="0.2">
      <c r="B7" s="155">
        <v>1</v>
      </c>
      <c r="C7" s="156"/>
      <c r="D7" s="156"/>
      <c r="E7" s="157"/>
      <c r="F7" s="29">
        <v>2</v>
      </c>
      <c r="G7" s="29">
        <v>3</v>
      </c>
      <c r="H7" s="29">
        <v>4</v>
      </c>
      <c r="I7" s="29" t="s">
        <v>40</v>
      </c>
    </row>
    <row r="8" spans="2:10" s="32" customFormat="1" ht="15" customHeight="1" x14ac:dyDescent="0.2">
      <c r="B8" s="167" t="s">
        <v>117</v>
      </c>
      <c r="C8" s="168"/>
      <c r="D8" s="169"/>
      <c r="E8" s="70" t="s">
        <v>118</v>
      </c>
      <c r="F8" s="71"/>
      <c r="G8" s="71"/>
      <c r="H8" s="71"/>
      <c r="I8" s="72"/>
    </row>
    <row r="9" spans="2:10" s="32" customFormat="1" ht="15" customHeight="1" x14ac:dyDescent="0.2">
      <c r="B9" s="167" t="s">
        <v>119</v>
      </c>
      <c r="C9" s="168"/>
      <c r="D9" s="169"/>
      <c r="E9" s="70" t="s">
        <v>120</v>
      </c>
      <c r="F9" s="71"/>
      <c r="G9" s="71"/>
      <c r="H9" s="71"/>
      <c r="I9" s="72"/>
    </row>
    <row r="10" spans="2:10" ht="15" customHeight="1" x14ac:dyDescent="0.25">
      <c r="B10" s="167" t="s">
        <v>121</v>
      </c>
      <c r="C10" s="168"/>
      <c r="D10" s="169"/>
      <c r="E10" s="70" t="s">
        <v>122</v>
      </c>
      <c r="F10" s="125">
        <f>F12+F33+F75</f>
        <v>1805617.77</v>
      </c>
      <c r="G10" s="125">
        <f>G12+G33+G75</f>
        <v>1848354.77</v>
      </c>
      <c r="H10" s="125">
        <f>H12+H33+H75</f>
        <v>1495023.57</v>
      </c>
      <c r="I10" s="73">
        <f>H10/G10</f>
        <v>0.80884016113421775</v>
      </c>
    </row>
    <row r="11" spans="2:10" s="94" customFormat="1" ht="15" customHeight="1" x14ac:dyDescent="0.25">
      <c r="B11" s="97"/>
      <c r="C11" s="98"/>
      <c r="D11" s="99"/>
      <c r="E11" s="74"/>
      <c r="F11" s="102"/>
      <c r="G11" s="102"/>
      <c r="H11" s="102"/>
      <c r="I11" s="93"/>
    </row>
    <row r="12" spans="2:10" s="94" customFormat="1" ht="15" customHeight="1" x14ac:dyDescent="0.25">
      <c r="B12" s="177" t="s">
        <v>123</v>
      </c>
      <c r="C12" s="178"/>
      <c r="D12" s="179"/>
      <c r="E12" s="75" t="s">
        <v>124</v>
      </c>
      <c r="F12" s="123">
        <f>F13</f>
        <v>1009967.77</v>
      </c>
      <c r="G12" s="123">
        <f>G13</f>
        <v>1009967.77</v>
      </c>
      <c r="H12" s="123">
        <f>H13</f>
        <v>686578.32000000007</v>
      </c>
      <c r="I12" s="93">
        <f t="shared" ref="I12:I98" si="0">H12/G12</f>
        <v>0.67980220794570512</v>
      </c>
    </row>
    <row r="13" spans="2:10" s="94" customFormat="1" ht="15" customHeight="1" x14ac:dyDescent="0.25">
      <c r="B13" s="162">
        <v>11</v>
      </c>
      <c r="C13" s="162"/>
      <c r="D13" s="162"/>
      <c r="E13" s="75" t="s">
        <v>125</v>
      </c>
      <c r="F13" s="123">
        <f>F14+F25</f>
        <v>1009967.77</v>
      </c>
      <c r="G13" s="123">
        <f t="shared" ref="G13:H13" si="1">G14+G25</f>
        <v>1009967.77</v>
      </c>
      <c r="H13" s="123">
        <f t="shared" si="1"/>
        <v>686578.32000000007</v>
      </c>
      <c r="I13" s="93">
        <f t="shared" si="0"/>
        <v>0.67980220794570512</v>
      </c>
    </row>
    <row r="14" spans="2:10" s="94" customFormat="1" ht="15" customHeight="1" x14ac:dyDescent="0.25">
      <c r="B14" s="76"/>
      <c r="C14" s="77"/>
      <c r="D14" s="78"/>
      <c r="E14" s="79" t="s">
        <v>126</v>
      </c>
      <c r="F14" s="123">
        <f>F15+F22</f>
        <v>8753.59</v>
      </c>
      <c r="G14" s="123">
        <f t="shared" ref="G14:H14" si="2">G15+G22</f>
        <v>9589.3900000000012</v>
      </c>
      <c r="H14" s="123">
        <f t="shared" si="2"/>
        <v>9589.3900000000012</v>
      </c>
      <c r="I14" s="93">
        <f>I15</f>
        <v>1</v>
      </c>
    </row>
    <row r="15" spans="2:10" s="94" customFormat="1" ht="15" customHeight="1" x14ac:dyDescent="0.25">
      <c r="B15" s="174">
        <v>3</v>
      </c>
      <c r="C15" s="175"/>
      <c r="D15" s="176"/>
      <c r="E15" s="95" t="s">
        <v>4</v>
      </c>
      <c r="F15" s="121">
        <f t="shared" ref="F15:H15" si="3">F16</f>
        <v>7148.29</v>
      </c>
      <c r="G15" s="121">
        <f t="shared" si="3"/>
        <v>8459.44</v>
      </c>
      <c r="H15" s="121">
        <f t="shared" si="3"/>
        <v>8459.44</v>
      </c>
      <c r="I15" s="96">
        <f t="shared" si="0"/>
        <v>1</v>
      </c>
    </row>
    <row r="16" spans="2:10" s="94" customFormat="1" ht="15" customHeight="1" x14ac:dyDescent="0.25">
      <c r="B16" s="163">
        <v>32</v>
      </c>
      <c r="C16" s="164"/>
      <c r="D16" s="165"/>
      <c r="E16" s="88" t="s">
        <v>11</v>
      </c>
      <c r="F16" s="121">
        <f>SUM(F17:F21)</f>
        <v>7148.29</v>
      </c>
      <c r="G16" s="121">
        <f>SUM(G17:G21)</f>
        <v>8459.44</v>
      </c>
      <c r="H16" s="121">
        <f>SUM(H17:H21)</f>
        <v>8459.44</v>
      </c>
      <c r="I16" s="96">
        <f t="shared" si="0"/>
        <v>1</v>
      </c>
    </row>
    <row r="17" spans="2:9" s="94" customFormat="1" ht="15" customHeight="1" x14ac:dyDescent="0.25">
      <c r="B17" s="163">
        <v>3211</v>
      </c>
      <c r="C17" s="164"/>
      <c r="D17" s="165"/>
      <c r="E17" s="89" t="s">
        <v>32</v>
      </c>
      <c r="F17" s="120">
        <v>0</v>
      </c>
      <c r="G17" s="120">
        <v>243.74</v>
      </c>
      <c r="H17" s="64">
        <v>243.74</v>
      </c>
      <c r="I17" s="96">
        <f t="shared" ref="I17:I18" si="4">H17/G17</f>
        <v>1</v>
      </c>
    </row>
    <row r="18" spans="2:9" s="94" customFormat="1" ht="15" customHeight="1" x14ac:dyDescent="0.25">
      <c r="B18" s="163">
        <v>3221</v>
      </c>
      <c r="C18" s="164"/>
      <c r="D18" s="165"/>
      <c r="E18" s="89" t="s">
        <v>77</v>
      </c>
      <c r="F18" s="121">
        <v>4519.79</v>
      </c>
      <c r="G18" s="121">
        <v>4276.05</v>
      </c>
      <c r="H18" s="122">
        <v>4276.05</v>
      </c>
      <c r="I18" s="96">
        <f t="shared" si="4"/>
        <v>1</v>
      </c>
    </row>
    <row r="19" spans="2:9" s="94" customFormat="1" ht="15" customHeight="1" x14ac:dyDescent="0.25">
      <c r="B19" s="163">
        <v>3237</v>
      </c>
      <c r="C19" s="164"/>
      <c r="D19" s="165"/>
      <c r="E19" s="89" t="s">
        <v>162</v>
      </c>
      <c r="F19" s="121">
        <v>470</v>
      </c>
      <c r="G19" s="121">
        <v>470</v>
      </c>
      <c r="H19" s="122">
        <v>0</v>
      </c>
      <c r="I19" s="96">
        <f t="shared" si="0"/>
        <v>0</v>
      </c>
    </row>
    <row r="20" spans="2:9" s="94" customFormat="1" ht="15" customHeight="1" x14ac:dyDescent="0.25">
      <c r="B20" s="163">
        <v>3239</v>
      </c>
      <c r="C20" s="164"/>
      <c r="D20" s="165"/>
      <c r="E20" s="89" t="s">
        <v>90</v>
      </c>
      <c r="F20" s="121">
        <v>2158.5</v>
      </c>
      <c r="G20" s="121">
        <v>2469.65</v>
      </c>
      <c r="H20" s="122">
        <v>2945.57</v>
      </c>
      <c r="I20" s="96">
        <f t="shared" ref="I20" si="5">H20/G20</f>
        <v>1.1927074686696495</v>
      </c>
    </row>
    <row r="21" spans="2:9" s="94" customFormat="1" ht="15" customHeight="1" x14ac:dyDescent="0.25">
      <c r="B21" s="163">
        <v>3293</v>
      </c>
      <c r="C21" s="164"/>
      <c r="D21" s="165"/>
      <c r="E21" s="89" t="s">
        <v>94</v>
      </c>
      <c r="F21" s="121">
        <v>0</v>
      </c>
      <c r="G21" s="121">
        <v>1000</v>
      </c>
      <c r="H21" s="122">
        <v>994.08</v>
      </c>
      <c r="I21" s="96">
        <f t="shared" ref="I21" si="6">H21/G21</f>
        <v>0.99408000000000007</v>
      </c>
    </row>
    <row r="22" spans="2:9" s="94" customFormat="1" ht="15" customHeight="1" x14ac:dyDescent="0.25">
      <c r="B22" s="174">
        <v>4</v>
      </c>
      <c r="C22" s="175"/>
      <c r="D22" s="176"/>
      <c r="E22" s="95" t="s">
        <v>129</v>
      </c>
      <c r="F22" s="121">
        <f t="shared" ref="F22:H23" si="7">F23</f>
        <v>1605.3</v>
      </c>
      <c r="G22" s="121">
        <f t="shared" si="7"/>
        <v>1129.95</v>
      </c>
      <c r="H22" s="121">
        <f t="shared" si="7"/>
        <v>1129.95</v>
      </c>
      <c r="I22" s="96">
        <f t="shared" si="0"/>
        <v>1</v>
      </c>
    </row>
    <row r="23" spans="2:9" s="94" customFormat="1" ht="15" customHeight="1" x14ac:dyDescent="0.25">
      <c r="B23" s="163">
        <v>42</v>
      </c>
      <c r="C23" s="164"/>
      <c r="D23" s="165"/>
      <c r="E23" s="88" t="s">
        <v>130</v>
      </c>
      <c r="F23" s="121">
        <f t="shared" si="7"/>
        <v>1605.3</v>
      </c>
      <c r="G23" s="121">
        <f t="shared" si="7"/>
        <v>1129.95</v>
      </c>
      <c r="H23" s="121">
        <f t="shared" si="7"/>
        <v>1129.95</v>
      </c>
      <c r="I23" s="96">
        <f t="shared" si="0"/>
        <v>1</v>
      </c>
    </row>
    <row r="24" spans="2:9" s="94" customFormat="1" ht="15" customHeight="1" x14ac:dyDescent="0.25">
      <c r="B24" s="163">
        <v>4222</v>
      </c>
      <c r="C24" s="164"/>
      <c r="D24" s="165"/>
      <c r="E24" s="89" t="s">
        <v>167</v>
      </c>
      <c r="F24" s="121">
        <v>1605.3</v>
      </c>
      <c r="G24" s="121">
        <v>1129.95</v>
      </c>
      <c r="H24" s="122">
        <v>1129.95</v>
      </c>
      <c r="I24" s="96">
        <f t="shared" si="0"/>
        <v>1</v>
      </c>
    </row>
    <row r="25" spans="2:9" s="94" customFormat="1" ht="15" customHeight="1" x14ac:dyDescent="0.25">
      <c r="B25" s="85"/>
      <c r="C25" s="86"/>
      <c r="D25" s="87"/>
      <c r="E25" s="79" t="s">
        <v>127</v>
      </c>
      <c r="F25" s="123">
        <f>F26</f>
        <v>1001214.18</v>
      </c>
      <c r="G25" s="123">
        <f t="shared" ref="G25:H25" si="8">G26</f>
        <v>1000378.38</v>
      </c>
      <c r="H25" s="123">
        <f t="shared" si="8"/>
        <v>676988.93</v>
      </c>
      <c r="I25" s="93">
        <f t="shared" ref="I25:I29" si="9">H25/G25</f>
        <v>0.67673286781747533</v>
      </c>
    </row>
    <row r="26" spans="2:9" s="94" customFormat="1" ht="15" customHeight="1" x14ac:dyDescent="0.25">
      <c r="B26" s="174">
        <v>4</v>
      </c>
      <c r="C26" s="175"/>
      <c r="D26" s="176"/>
      <c r="E26" s="95" t="s">
        <v>129</v>
      </c>
      <c r="F26" s="121">
        <f>F27+F30</f>
        <v>1001214.18</v>
      </c>
      <c r="G26" s="121">
        <f t="shared" ref="G26:H26" si="10">G27+G30</f>
        <v>1000378.38</v>
      </c>
      <c r="H26" s="121">
        <f t="shared" si="10"/>
        <v>676988.93</v>
      </c>
      <c r="I26" s="96">
        <f t="shared" si="9"/>
        <v>0.67673286781747533</v>
      </c>
    </row>
    <row r="27" spans="2:9" s="94" customFormat="1" ht="15" customHeight="1" x14ac:dyDescent="0.25">
      <c r="B27" s="163">
        <v>42</v>
      </c>
      <c r="C27" s="164"/>
      <c r="D27" s="165"/>
      <c r="E27" s="88" t="s">
        <v>130</v>
      </c>
      <c r="F27" s="121">
        <f>F28+F29</f>
        <v>15776.68</v>
      </c>
      <c r="G27" s="121">
        <f t="shared" ref="G27:H27" si="11">G28+G29</f>
        <v>41044.329999999994</v>
      </c>
      <c r="H27" s="121">
        <f t="shared" si="11"/>
        <v>41032.549999999996</v>
      </c>
      <c r="I27" s="96">
        <f t="shared" si="9"/>
        <v>0.99971299324413387</v>
      </c>
    </row>
    <row r="28" spans="2:9" s="94" customFormat="1" ht="15" customHeight="1" x14ac:dyDescent="0.25">
      <c r="B28" s="173">
        <v>4221</v>
      </c>
      <c r="C28" s="173"/>
      <c r="D28" s="173"/>
      <c r="E28" s="89" t="s">
        <v>103</v>
      </c>
      <c r="F28" s="121">
        <v>15776.68</v>
      </c>
      <c r="G28" s="121">
        <v>40290.879999999997</v>
      </c>
      <c r="H28" s="122">
        <v>40279.1</v>
      </c>
      <c r="I28" s="96">
        <f t="shared" si="9"/>
        <v>0.99970762614269038</v>
      </c>
    </row>
    <row r="29" spans="2:9" s="94" customFormat="1" ht="15" customHeight="1" x14ac:dyDescent="0.25">
      <c r="B29" s="173">
        <v>4225</v>
      </c>
      <c r="C29" s="173"/>
      <c r="D29" s="173"/>
      <c r="E29" s="89" t="s">
        <v>163</v>
      </c>
      <c r="F29" s="121">
        <v>0</v>
      </c>
      <c r="G29" s="121">
        <v>753.45</v>
      </c>
      <c r="H29" s="122">
        <v>753.45</v>
      </c>
      <c r="I29" s="96">
        <f t="shared" si="9"/>
        <v>1</v>
      </c>
    </row>
    <row r="30" spans="2:9" s="94" customFormat="1" ht="15" customHeight="1" x14ac:dyDescent="0.25">
      <c r="B30" s="173">
        <v>45</v>
      </c>
      <c r="C30" s="173"/>
      <c r="D30" s="173"/>
      <c r="E30" s="89" t="s">
        <v>107</v>
      </c>
      <c r="F30" s="121">
        <f t="shared" ref="F30:H30" si="12">F31</f>
        <v>985437.5</v>
      </c>
      <c r="G30" s="121">
        <f t="shared" si="12"/>
        <v>959334.05</v>
      </c>
      <c r="H30" s="122">
        <f t="shared" si="12"/>
        <v>635956.38</v>
      </c>
      <c r="I30" s="96">
        <f t="shared" si="0"/>
        <v>0.66291442485545049</v>
      </c>
    </row>
    <row r="31" spans="2:9" s="94" customFormat="1" ht="15" customHeight="1" x14ac:dyDescent="0.25">
      <c r="B31" s="163">
        <v>4551</v>
      </c>
      <c r="C31" s="164"/>
      <c r="D31" s="165"/>
      <c r="E31" s="89" t="s">
        <v>108</v>
      </c>
      <c r="F31" s="121">
        <v>985437.5</v>
      </c>
      <c r="G31" s="121">
        <v>959334.05</v>
      </c>
      <c r="H31" s="122">
        <v>635956.38</v>
      </c>
      <c r="I31" s="96">
        <f t="shared" si="0"/>
        <v>0.66291442485545049</v>
      </c>
    </row>
    <row r="32" spans="2:9" ht="15" customHeight="1" x14ac:dyDescent="0.25">
      <c r="B32" s="82"/>
      <c r="C32" s="83"/>
      <c r="D32" s="84"/>
      <c r="E32" s="35"/>
      <c r="F32" s="103"/>
      <c r="G32" s="103"/>
      <c r="H32" s="103"/>
      <c r="I32" s="81"/>
    </row>
    <row r="33" spans="2:9" ht="15" customHeight="1" x14ac:dyDescent="0.25">
      <c r="B33" s="177" t="s">
        <v>131</v>
      </c>
      <c r="C33" s="178"/>
      <c r="D33" s="179"/>
      <c r="E33" s="75" t="s">
        <v>132</v>
      </c>
      <c r="F33" s="123">
        <f t="shared" ref="F33:H34" si="13">F34</f>
        <v>736640</v>
      </c>
      <c r="G33" s="123">
        <f t="shared" si="13"/>
        <v>774920</v>
      </c>
      <c r="H33" s="123">
        <f t="shared" si="13"/>
        <v>771286.77</v>
      </c>
      <c r="I33" s="73">
        <f>H33/G33</f>
        <v>0.99531147731378722</v>
      </c>
    </row>
    <row r="34" spans="2:9" ht="15" customHeight="1" x14ac:dyDescent="0.25">
      <c r="B34" s="162">
        <v>11</v>
      </c>
      <c r="C34" s="162"/>
      <c r="D34" s="162"/>
      <c r="E34" s="75" t="s">
        <v>125</v>
      </c>
      <c r="F34" s="123">
        <f t="shared" si="13"/>
        <v>736640</v>
      </c>
      <c r="G34" s="123">
        <f t="shared" si="13"/>
        <v>774920</v>
      </c>
      <c r="H34" s="123">
        <f t="shared" si="13"/>
        <v>771286.77</v>
      </c>
      <c r="I34" s="73">
        <f t="shared" si="0"/>
        <v>0.99531147731378722</v>
      </c>
    </row>
    <row r="35" spans="2:9" ht="15" customHeight="1" x14ac:dyDescent="0.25">
      <c r="B35" s="180">
        <v>3</v>
      </c>
      <c r="C35" s="181"/>
      <c r="D35" s="182"/>
      <c r="E35" s="80" t="s">
        <v>4</v>
      </c>
      <c r="F35" s="121">
        <f>F36+F41+F65</f>
        <v>736640</v>
      </c>
      <c r="G35" s="121">
        <f>G36+G41+G65</f>
        <v>774920</v>
      </c>
      <c r="H35" s="121">
        <f>H36+H41+H65</f>
        <v>771286.77</v>
      </c>
      <c r="I35" s="81">
        <f t="shared" si="0"/>
        <v>0.99531147731378722</v>
      </c>
    </row>
    <row r="36" spans="2:9" ht="15" customHeight="1" x14ac:dyDescent="0.25">
      <c r="B36" s="170">
        <v>31</v>
      </c>
      <c r="C36" s="171"/>
      <c r="D36" s="172"/>
      <c r="E36" s="33" t="s">
        <v>5</v>
      </c>
      <c r="F36" s="121">
        <f>F37+F39+F40+F38</f>
        <v>639400</v>
      </c>
      <c r="G36" s="121">
        <f t="shared" ref="G36:H36" si="14">G37+G39+G40+G38</f>
        <v>654885</v>
      </c>
      <c r="H36" s="121">
        <f t="shared" si="14"/>
        <v>652239.43000000005</v>
      </c>
      <c r="I36" s="81">
        <f t="shared" si="0"/>
        <v>0.99596025256342724</v>
      </c>
    </row>
    <row r="37" spans="2:9" ht="15" customHeight="1" x14ac:dyDescent="0.25">
      <c r="B37" s="170">
        <v>3111</v>
      </c>
      <c r="C37" s="171"/>
      <c r="D37" s="172"/>
      <c r="E37" s="35" t="s">
        <v>30</v>
      </c>
      <c r="F37" s="121">
        <v>528350</v>
      </c>
      <c r="G37" s="121">
        <v>535750</v>
      </c>
      <c r="H37" s="122">
        <v>532260.13</v>
      </c>
      <c r="I37" s="81">
        <f t="shared" si="0"/>
        <v>0.99348601026598227</v>
      </c>
    </row>
    <row r="38" spans="2:9" ht="15" customHeight="1" x14ac:dyDescent="0.25">
      <c r="B38" s="170">
        <v>3113</v>
      </c>
      <c r="C38" s="171"/>
      <c r="D38" s="172"/>
      <c r="E38" s="35" t="s">
        <v>160</v>
      </c>
      <c r="F38" s="121">
        <v>0</v>
      </c>
      <c r="G38" s="121">
        <v>800</v>
      </c>
      <c r="H38" s="122">
        <v>938.49</v>
      </c>
      <c r="I38" s="81">
        <f t="shared" ref="I38" si="15">H38/G38</f>
        <v>1.1731125</v>
      </c>
    </row>
    <row r="39" spans="2:9" ht="15" customHeight="1" x14ac:dyDescent="0.25">
      <c r="B39" s="183">
        <v>3121</v>
      </c>
      <c r="C39" s="183"/>
      <c r="D39" s="183"/>
      <c r="E39" s="35" t="s">
        <v>70</v>
      </c>
      <c r="F39" s="121">
        <v>27700</v>
      </c>
      <c r="G39" s="121">
        <v>33835</v>
      </c>
      <c r="H39" s="122">
        <v>35013.550000000003</v>
      </c>
      <c r="I39" s="81">
        <f t="shared" si="0"/>
        <v>1.0348322742722034</v>
      </c>
    </row>
    <row r="40" spans="2:9" ht="15" customHeight="1" x14ac:dyDescent="0.25">
      <c r="B40" s="170">
        <v>3132</v>
      </c>
      <c r="C40" s="171"/>
      <c r="D40" s="172"/>
      <c r="E40" s="35" t="s">
        <v>133</v>
      </c>
      <c r="F40" s="121">
        <v>83350</v>
      </c>
      <c r="G40" s="121">
        <v>84500</v>
      </c>
      <c r="H40" s="122">
        <v>84027.26</v>
      </c>
      <c r="I40" s="81">
        <f t="shared" si="0"/>
        <v>0.99440544378698215</v>
      </c>
    </row>
    <row r="41" spans="2:9" ht="15" customHeight="1" x14ac:dyDescent="0.25">
      <c r="B41" s="170">
        <v>32</v>
      </c>
      <c r="C41" s="171"/>
      <c r="D41" s="172"/>
      <c r="E41" s="33" t="s">
        <v>11</v>
      </c>
      <c r="F41" s="121">
        <f>SUM(F42:F64)</f>
        <v>96740</v>
      </c>
      <c r="G41" s="121">
        <f>SUM(G42:G64)</f>
        <v>119485</v>
      </c>
      <c r="H41" s="121">
        <f>SUM(H42:H64)</f>
        <v>118497.34</v>
      </c>
      <c r="I41" s="81">
        <f t="shared" si="0"/>
        <v>0.9917340251914466</v>
      </c>
    </row>
    <row r="42" spans="2:9" ht="15" customHeight="1" x14ac:dyDescent="0.25">
      <c r="B42" s="170">
        <v>3211</v>
      </c>
      <c r="C42" s="171"/>
      <c r="D42" s="172"/>
      <c r="E42" s="35" t="s">
        <v>32</v>
      </c>
      <c r="F42" s="121">
        <v>2500</v>
      </c>
      <c r="G42" s="121">
        <v>5000</v>
      </c>
      <c r="H42" s="122">
        <v>4651.25</v>
      </c>
      <c r="I42" s="81">
        <f t="shared" si="0"/>
        <v>0.93025000000000002</v>
      </c>
    </row>
    <row r="43" spans="2:9" ht="15" customHeight="1" x14ac:dyDescent="0.25">
      <c r="B43" s="170">
        <v>3212</v>
      </c>
      <c r="C43" s="171"/>
      <c r="D43" s="172"/>
      <c r="E43" s="35" t="s">
        <v>134</v>
      </c>
      <c r="F43" s="121">
        <v>11500</v>
      </c>
      <c r="G43" s="121">
        <v>12000</v>
      </c>
      <c r="H43" s="122">
        <v>11012.34</v>
      </c>
      <c r="I43" s="81">
        <f t="shared" si="0"/>
        <v>0.91769500000000004</v>
      </c>
    </row>
    <row r="44" spans="2:9" ht="15" customHeight="1" x14ac:dyDescent="0.25">
      <c r="B44" s="170">
        <v>3213</v>
      </c>
      <c r="C44" s="171"/>
      <c r="D44" s="172"/>
      <c r="E44" s="35" t="s">
        <v>135</v>
      </c>
      <c r="F44" s="121">
        <v>1500</v>
      </c>
      <c r="G44" s="121">
        <v>3300</v>
      </c>
      <c r="H44" s="122">
        <v>2981.8</v>
      </c>
      <c r="I44" s="81">
        <f t="shared" si="0"/>
        <v>0.90357575757575759</v>
      </c>
    </row>
    <row r="45" spans="2:9" ht="15" customHeight="1" x14ac:dyDescent="0.25">
      <c r="B45" s="170">
        <v>3214</v>
      </c>
      <c r="C45" s="171"/>
      <c r="D45" s="172"/>
      <c r="E45" s="35" t="s">
        <v>75</v>
      </c>
      <c r="F45" s="121">
        <v>200</v>
      </c>
      <c r="G45" s="121">
        <v>550</v>
      </c>
      <c r="H45" s="122">
        <v>476</v>
      </c>
      <c r="I45" s="81">
        <f t="shared" si="0"/>
        <v>0.86545454545454548</v>
      </c>
    </row>
    <row r="46" spans="2:9" ht="15" customHeight="1" x14ac:dyDescent="0.25">
      <c r="B46" s="170">
        <v>3221</v>
      </c>
      <c r="C46" s="171"/>
      <c r="D46" s="172"/>
      <c r="E46" s="35" t="s">
        <v>77</v>
      </c>
      <c r="F46" s="121">
        <v>3176</v>
      </c>
      <c r="G46" s="121">
        <v>5200</v>
      </c>
      <c r="H46" s="122">
        <v>4317.5200000000004</v>
      </c>
      <c r="I46" s="81">
        <f t="shared" si="0"/>
        <v>0.83029230769230777</v>
      </c>
    </row>
    <row r="47" spans="2:9" ht="15" customHeight="1" x14ac:dyDescent="0.25">
      <c r="B47" s="170">
        <v>3223</v>
      </c>
      <c r="C47" s="171"/>
      <c r="D47" s="172"/>
      <c r="E47" s="35" t="s">
        <v>78</v>
      </c>
      <c r="F47" s="121">
        <v>23800</v>
      </c>
      <c r="G47" s="121">
        <v>30100</v>
      </c>
      <c r="H47" s="122">
        <v>30300.76</v>
      </c>
      <c r="I47" s="81">
        <f t="shared" si="0"/>
        <v>1.0066697674418603</v>
      </c>
    </row>
    <row r="48" spans="2:9" ht="15" customHeight="1" x14ac:dyDescent="0.25">
      <c r="B48" s="170">
        <v>3224</v>
      </c>
      <c r="C48" s="171"/>
      <c r="D48" s="172"/>
      <c r="E48" s="35" t="s">
        <v>136</v>
      </c>
      <c r="F48" s="121">
        <v>150</v>
      </c>
      <c r="G48" s="121">
        <v>1300</v>
      </c>
      <c r="H48" s="122">
        <v>1223.8699999999999</v>
      </c>
      <c r="I48" s="81">
        <f t="shared" si="0"/>
        <v>0.94143846153846145</v>
      </c>
    </row>
    <row r="49" spans="2:9" ht="15" customHeight="1" x14ac:dyDescent="0.25">
      <c r="B49" s="170">
        <v>3225</v>
      </c>
      <c r="C49" s="171"/>
      <c r="D49" s="172"/>
      <c r="E49" s="35" t="s">
        <v>137</v>
      </c>
      <c r="F49" s="121">
        <v>1000</v>
      </c>
      <c r="G49" s="121">
        <v>700</v>
      </c>
      <c r="H49" s="122">
        <v>530.15</v>
      </c>
      <c r="I49" s="81">
        <f t="shared" si="0"/>
        <v>0.75735714285714284</v>
      </c>
    </row>
    <row r="50" spans="2:9" ht="15" customHeight="1" x14ac:dyDescent="0.25">
      <c r="B50" s="170">
        <v>3227</v>
      </c>
      <c r="C50" s="171"/>
      <c r="D50" s="172"/>
      <c r="E50" s="35" t="s">
        <v>81</v>
      </c>
      <c r="F50" s="121">
        <v>100</v>
      </c>
      <c r="G50" s="121">
        <v>600</v>
      </c>
      <c r="H50" s="122">
        <v>541.39</v>
      </c>
      <c r="I50" s="81">
        <f t="shared" si="0"/>
        <v>0.90231666666666666</v>
      </c>
    </row>
    <row r="51" spans="2:9" ht="15" customHeight="1" x14ac:dyDescent="0.25">
      <c r="B51" s="170">
        <v>3231</v>
      </c>
      <c r="C51" s="171"/>
      <c r="D51" s="172"/>
      <c r="E51" s="35" t="s">
        <v>83</v>
      </c>
      <c r="F51" s="121">
        <v>6200</v>
      </c>
      <c r="G51" s="121">
        <v>4700</v>
      </c>
      <c r="H51" s="122">
        <v>4637.08</v>
      </c>
      <c r="I51" s="81">
        <f t="shared" si="0"/>
        <v>0.98661276595744685</v>
      </c>
    </row>
    <row r="52" spans="2:9" ht="15" customHeight="1" x14ac:dyDescent="0.25">
      <c r="B52" s="170">
        <v>3232</v>
      </c>
      <c r="C52" s="171"/>
      <c r="D52" s="172"/>
      <c r="E52" s="35" t="s">
        <v>128</v>
      </c>
      <c r="F52" s="121">
        <v>10140</v>
      </c>
      <c r="G52" s="121">
        <v>8800</v>
      </c>
      <c r="H52" s="122">
        <v>11517.37</v>
      </c>
      <c r="I52" s="81">
        <f t="shared" si="0"/>
        <v>1.3087920454545456</v>
      </c>
    </row>
    <row r="53" spans="2:9" ht="15" customHeight="1" x14ac:dyDescent="0.25">
      <c r="B53" s="170">
        <v>3233</v>
      </c>
      <c r="C53" s="171"/>
      <c r="D53" s="172"/>
      <c r="E53" s="35" t="s">
        <v>85</v>
      </c>
      <c r="F53" s="121">
        <v>250</v>
      </c>
      <c r="G53" s="121">
        <v>750</v>
      </c>
      <c r="H53" s="122">
        <v>497.7</v>
      </c>
      <c r="I53" s="81">
        <f t="shared" si="0"/>
        <v>0.66359999999999997</v>
      </c>
    </row>
    <row r="54" spans="2:9" ht="15" customHeight="1" x14ac:dyDescent="0.25">
      <c r="B54" s="170">
        <v>3234</v>
      </c>
      <c r="C54" s="171"/>
      <c r="D54" s="172"/>
      <c r="E54" s="35" t="s">
        <v>86</v>
      </c>
      <c r="F54" s="121">
        <v>8300</v>
      </c>
      <c r="G54" s="121">
        <v>15600</v>
      </c>
      <c r="H54" s="122">
        <v>15378.38</v>
      </c>
      <c r="I54" s="81">
        <f t="shared" si="0"/>
        <v>0.98579358974358966</v>
      </c>
    </row>
    <row r="55" spans="2:9" ht="15" customHeight="1" x14ac:dyDescent="0.25">
      <c r="B55" s="170">
        <v>3235</v>
      </c>
      <c r="C55" s="171"/>
      <c r="D55" s="172"/>
      <c r="E55" s="35" t="s">
        <v>87</v>
      </c>
      <c r="F55" s="121">
        <v>1195</v>
      </c>
      <c r="G55" s="121">
        <v>1195</v>
      </c>
      <c r="H55" s="122">
        <v>1194.48</v>
      </c>
      <c r="I55" s="81">
        <f t="shared" si="0"/>
        <v>0.99956485355648539</v>
      </c>
    </row>
    <row r="56" spans="2:9" ht="15" customHeight="1" x14ac:dyDescent="0.25">
      <c r="B56" s="170">
        <v>3236</v>
      </c>
      <c r="C56" s="171"/>
      <c r="D56" s="172"/>
      <c r="E56" s="35" t="s">
        <v>138</v>
      </c>
      <c r="F56" s="121">
        <v>100</v>
      </c>
      <c r="G56" s="121">
        <v>550</v>
      </c>
      <c r="H56" s="122">
        <v>398.49</v>
      </c>
      <c r="I56" s="81">
        <f t="shared" si="0"/>
        <v>0.7245272727272728</v>
      </c>
    </row>
    <row r="57" spans="2:9" ht="15" customHeight="1" x14ac:dyDescent="0.25">
      <c r="B57" s="170">
        <v>3238</v>
      </c>
      <c r="C57" s="171"/>
      <c r="D57" s="172"/>
      <c r="E57" s="35" t="s">
        <v>89</v>
      </c>
      <c r="F57" s="121">
        <v>19500</v>
      </c>
      <c r="G57" s="121">
        <v>21000</v>
      </c>
      <c r="H57" s="122">
        <v>21030.33</v>
      </c>
      <c r="I57" s="81">
        <f t="shared" si="0"/>
        <v>1.0014442857142858</v>
      </c>
    </row>
    <row r="58" spans="2:9" ht="15" customHeight="1" x14ac:dyDescent="0.25">
      <c r="B58" s="170">
        <v>3239</v>
      </c>
      <c r="C58" s="171"/>
      <c r="D58" s="172"/>
      <c r="E58" s="35" t="s">
        <v>90</v>
      </c>
      <c r="F58" s="121">
        <v>1460</v>
      </c>
      <c r="G58" s="121">
        <v>1700</v>
      </c>
      <c r="H58" s="122">
        <v>1682.29</v>
      </c>
      <c r="I58" s="81">
        <f t="shared" si="0"/>
        <v>0.98958235294117647</v>
      </c>
    </row>
    <row r="59" spans="2:9" ht="15" customHeight="1" x14ac:dyDescent="0.25">
      <c r="B59" s="170">
        <v>3291</v>
      </c>
      <c r="C59" s="171"/>
      <c r="D59" s="172"/>
      <c r="E59" s="35" t="s">
        <v>139</v>
      </c>
      <c r="F59" s="121">
        <v>850</v>
      </c>
      <c r="G59" s="121">
        <v>880</v>
      </c>
      <c r="H59" s="122">
        <v>688.6</v>
      </c>
      <c r="I59" s="81">
        <f t="shared" si="0"/>
        <v>0.78249999999999997</v>
      </c>
    </row>
    <row r="60" spans="2:9" ht="15" customHeight="1" x14ac:dyDescent="0.25">
      <c r="B60" s="170">
        <v>3292</v>
      </c>
      <c r="C60" s="171"/>
      <c r="D60" s="172"/>
      <c r="E60" s="35" t="s">
        <v>93</v>
      </c>
      <c r="F60" s="121">
        <v>1320</v>
      </c>
      <c r="G60" s="121">
        <v>1320</v>
      </c>
      <c r="H60" s="122">
        <v>1319.12</v>
      </c>
      <c r="I60" s="81">
        <f t="shared" si="0"/>
        <v>0.9993333333333333</v>
      </c>
    </row>
    <row r="61" spans="2:9" ht="15" customHeight="1" x14ac:dyDescent="0.25">
      <c r="B61" s="170">
        <v>3293</v>
      </c>
      <c r="C61" s="171"/>
      <c r="D61" s="172"/>
      <c r="E61" s="35" t="s">
        <v>94</v>
      </c>
      <c r="F61" s="121">
        <v>600</v>
      </c>
      <c r="G61" s="121">
        <v>1000</v>
      </c>
      <c r="H61" s="122">
        <v>729.76</v>
      </c>
      <c r="I61" s="81">
        <f t="shared" ref="I61:I62" si="16">H61/G61</f>
        <v>0.72975999999999996</v>
      </c>
    </row>
    <row r="62" spans="2:9" ht="15" customHeight="1" x14ac:dyDescent="0.25">
      <c r="B62" s="170">
        <v>3294</v>
      </c>
      <c r="C62" s="171"/>
      <c r="D62" s="172"/>
      <c r="E62" s="35" t="s">
        <v>161</v>
      </c>
      <c r="F62" s="121">
        <v>0</v>
      </c>
      <c r="G62" s="121">
        <v>30</v>
      </c>
      <c r="H62" s="122">
        <v>29</v>
      </c>
      <c r="I62" s="81">
        <f t="shared" si="16"/>
        <v>0.96666666666666667</v>
      </c>
    </row>
    <row r="63" spans="2:9" ht="15" customHeight="1" x14ac:dyDescent="0.25">
      <c r="B63" s="170">
        <v>3295</v>
      </c>
      <c r="C63" s="171"/>
      <c r="D63" s="172"/>
      <c r="E63" s="35" t="s">
        <v>95</v>
      </c>
      <c r="F63" s="121">
        <v>2399</v>
      </c>
      <c r="G63" s="121">
        <v>2690</v>
      </c>
      <c r="H63" s="122">
        <v>2686.97</v>
      </c>
      <c r="I63" s="81">
        <f t="shared" si="0"/>
        <v>0.99887360594795527</v>
      </c>
    </row>
    <row r="64" spans="2:9" ht="15" customHeight="1" x14ac:dyDescent="0.25">
      <c r="B64" s="170">
        <v>3299</v>
      </c>
      <c r="C64" s="171"/>
      <c r="D64" s="172"/>
      <c r="E64" s="35" t="s">
        <v>91</v>
      </c>
      <c r="F64" s="121">
        <v>500</v>
      </c>
      <c r="G64" s="121">
        <v>520</v>
      </c>
      <c r="H64" s="122">
        <v>672.69</v>
      </c>
      <c r="I64" s="81">
        <f t="shared" si="0"/>
        <v>1.2936346153846154</v>
      </c>
    </row>
    <row r="65" spans="2:9" ht="15" customHeight="1" x14ac:dyDescent="0.25">
      <c r="B65" s="170">
        <v>34</v>
      </c>
      <c r="C65" s="171"/>
      <c r="D65" s="172"/>
      <c r="E65" s="33" t="s">
        <v>97</v>
      </c>
      <c r="F65" s="121">
        <f>F66</f>
        <v>500</v>
      </c>
      <c r="G65" s="121">
        <f>G66</f>
        <v>550</v>
      </c>
      <c r="H65" s="121">
        <f>H66</f>
        <v>550</v>
      </c>
      <c r="I65" s="81">
        <f t="shared" si="0"/>
        <v>1</v>
      </c>
    </row>
    <row r="66" spans="2:9" ht="15" customHeight="1" x14ac:dyDescent="0.25">
      <c r="B66" s="170">
        <v>3431</v>
      </c>
      <c r="C66" s="171"/>
      <c r="D66" s="172"/>
      <c r="E66" s="35" t="s">
        <v>140</v>
      </c>
      <c r="F66" s="121">
        <v>500</v>
      </c>
      <c r="G66" s="121">
        <v>550</v>
      </c>
      <c r="H66" s="122">
        <v>550</v>
      </c>
      <c r="I66" s="81">
        <f t="shared" si="0"/>
        <v>1</v>
      </c>
    </row>
    <row r="67" spans="2:9" ht="15" customHeight="1" x14ac:dyDescent="0.25">
      <c r="B67" s="82"/>
      <c r="C67" s="83"/>
      <c r="D67" s="84"/>
      <c r="E67" s="35"/>
      <c r="F67" s="103"/>
      <c r="G67" s="103"/>
      <c r="H67" s="103"/>
      <c r="I67" s="81"/>
    </row>
    <row r="68" spans="2:9" ht="15" customHeight="1" x14ac:dyDescent="0.25">
      <c r="B68" s="82"/>
      <c r="C68" s="83"/>
      <c r="D68" s="84"/>
      <c r="E68" s="35"/>
      <c r="F68" s="103"/>
      <c r="G68" s="103"/>
      <c r="H68" s="103"/>
      <c r="I68" s="81"/>
    </row>
    <row r="69" spans="2:9" ht="15" customHeight="1" x14ac:dyDescent="0.25">
      <c r="B69" s="82"/>
      <c r="C69" s="83"/>
      <c r="D69" s="84"/>
      <c r="E69" s="35"/>
      <c r="F69" s="103"/>
      <c r="G69" s="103"/>
      <c r="H69" s="103"/>
      <c r="I69" s="81"/>
    </row>
    <row r="70" spans="2:9" ht="15" customHeight="1" x14ac:dyDescent="0.25">
      <c r="B70" s="126"/>
      <c r="C70" s="126"/>
      <c r="D70" s="126"/>
      <c r="E70" s="127"/>
      <c r="F70" s="128"/>
      <c r="G70" s="128"/>
      <c r="H70" s="128"/>
      <c r="I70" s="124"/>
    </row>
    <row r="71" spans="2:9" ht="39.75" customHeight="1" x14ac:dyDescent="0.25">
      <c r="B71" s="126"/>
      <c r="C71" s="126"/>
      <c r="D71" s="126"/>
      <c r="E71" s="127"/>
      <c r="F71" s="128"/>
      <c r="G71" s="128"/>
      <c r="H71" s="128"/>
      <c r="I71" s="124"/>
    </row>
    <row r="72" spans="2:9" ht="15" customHeight="1" x14ac:dyDescent="0.25">
      <c r="B72" s="126"/>
      <c r="C72" s="126"/>
      <c r="D72" s="126"/>
      <c r="E72" s="127"/>
      <c r="F72" s="128"/>
      <c r="G72" s="128"/>
      <c r="H72" s="128"/>
      <c r="I72" s="124"/>
    </row>
    <row r="73" spans="2:9" ht="25.5" x14ac:dyDescent="0.25">
      <c r="B73" s="158" t="s">
        <v>6</v>
      </c>
      <c r="C73" s="159"/>
      <c r="D73" s="159"/>
      <c r="E73" s="160"/>
      <c r="F73" s="27" t="s">
        <v>153</v>
      </c>
      <c r="G73" s="27" t="s">
        <v>151</v>
      </c>
      <c r="H73" s="27" t="s">
        <v>154</v>
      </c>
      <c r="I73" s="27" t="s">
        <v>46</v>
      </c>
    </row>
    <row r="74" spans="2:9" s="32" customFormat="1" ht="11.25" x14ac:dyDescent="0.2">
      <c r="B74" s="155">
        <v>1</v>
      </c>
      <c r="C74" s="156"/>
      <c r="D74" s="156"/>
      <c r="E74" s="157"/>
      <c r="F74" s="29">
        <v>2</v>
      </c>
      <c r="G74" s="29">
        <v>3</v>
      </c>
      <c r="H74" s="29">
        <v>4</v>
      </c>
      <c r="I74" s="29" t="s">
        <v>40</v>
      </c>
    </row>
    <row r="75" spans="2:9" ht="15" customHeight="1" x14ac:dyDescent="0.25">
      <c r="B75" s="177" t="s">
        <v>141</v>
      </c>
      <c r="C75" s="178"/>
      <c r="D75" s="179"/>
      <c r="E75" s="75" t="s">
        <v>132</v>
      </c>
      <c r="F75" s="125">
        <f>F76+F108+F119</f>
        <v>59010</v>
      </c>
      <c r="G75" s="125">
        <f>G76+G108+G119</f>
        <v>63467</v>
      </c>
      <c r="H75" s="125">
        <f>H76+H108+H119</f>
        <v>37158.479999999996</v>
      </c>
      <c r="I75" s="73">
        <f t="shared" si="0"/>
        <v>0.58547717711566638</v>
      </c>
    </row>
    <row r="76" spans="2:9" ht="15" customHeight="1" x14ac:dyDescent="0.25">
      <c r="B76" s="162">
        <v>31</v>
      </c>
      <c r="C76" s="162"/>
      <c r="D76" s="162"/>
      <c r="E76" s="75" t="s">
        <v>142</v>
      </c>
      <c r="F76" s="125">
        <f>F77+F101</f>
        <v>20000</v>
      </c>
      <c r="G76" s="125">
        <f>G77+G101</f>
        <v>30000</v>
      </c>
      <c r="H76" s="125">
        <f>H77+H101</f>
        <v>3987.2</v>
      </c>
      <c r="I76" s="73">
        <f t="shared" si="0"/>
        <v>0.13290666666666667</v>
      </c>
    </row>
    <row r="77" spans="2:9" ht="15" customHeight="1" x14ac:dyDescent="0.25">
      <c r="B77" s="180">
        <v>3</v>
      </c>
      <c r="C77" s="181"/>
      <c r="D77" s="182"/>
      <c r="E77" s="80" t="s">
        <v>4</v>
      </c>
      <c r="F77" s="120">
        <f>F78+F82+F99</f>
        <v>16405</v>
      </c>
      <c r="G77" s="120">
        <f>G78+G82+G99</f>
        <v>25000</v>
      </c>
      <c r="H77" s="120">
        <f>H78+H82+H99</f>
        <v>2190.64</v>
      </c>
      <c r="I77" s="81">
        <f t="shared" si="0"/>
        <v>8.7625599999999998E-2</v>
      </c>
    </row>
    <row r="78" spans="2:9" ht="15" customHeight="1" x14ac:dyDescent="0.25">
      <c r="B78" s="170">
        <v>31</v>
      </c>
      <c r="C78" s="171"/>
      <c r="D78" s="172"/>
      <c r="E78" s="33" t="s">
        <v>5</v>
      </c>
      <c r="F78" s="120">
        <f>F79+F80+F81</f>
        <v>4600</v>
      </c>
      <c r="G78" s="120">
        <f>G79+G80+G81</f>
        <v>4600</v>
      </c>
      <c r="H78" s="120">
        <f>H79+H80+H81</f>
        <v>673.91</v>
      </c>
      <c r="I78" s="81">
        <f t="shared" si="0"/>
        <v>0.14650217391304346</v>
      </c>
    </row>
    <row r="79" spans="2:9" ht="15" customHeight="1" x14ac:dyDescent="0.25">
      <c r="B79" s="170">
        <v>3111</v>
      </c>
      <c r="C79" s="171"/>
      <c r="D79" s="172"/>
      <c r="E79" s="35" t="s">
        <v>30</v>
      </c>
      <c r="F79" s="120">
        <v>2000</v>
      </c>
      <c r="G79" s="120">
        <v>2000</v>
      </c>
      <c r="H79" s="64">
        <v>673.91</v>
      </c>
      <c r="I79" s="81">
        <f t="shared" si="0"/>
        <v>0.336955</v>
      </c>
    </row>
    <row r="80" spans="2:9" ht="15" customHeight="1" x14ac:dyDescent="0.25">
      <c r="B80" s="183">
        <v>3121</v>
      </c>
      <c r="C80" s="183"/>
      <c r="D80" s="183"/>
      <c r="E80" s="35" t="s">
        <v>70</v>
      </c>
      <c r="F80" s="120">
        <v>2200</v>
      </c>
      <c r="G80" s="120">
        <v>2200</v>
      </c>
      <c r="H80" s="64">
        <v>0</v>
      </c>
      <c r="I80" s="81">
        <f t="shared" si="0"/>
        <v>0</v>
      </c>
    </row>
    <row r="81" spans="2:9" ht="15" customHeight="1" x14ac:dyDescent="0.25">
      <c r="B81" s="170">
        <v>3132</v>
      </c>
      <c r="C81" s="171"/>
      <c r="D81" s="172"/>
      <c r="E81" s="35" t="s">
        <v>133</v>
      </c>
      <c r="F81" s="120">
        <v>400</v>
      </c>
      <c r="G81" s="120">
        <v>400</v>
      </c>
      <c r="H81" s="64">
        <v>0</v>
      </c>
      <c r="I81" s="81">
        <f t="shared" si="0"/>
        <v>0</v>
      </c>
    </row>
    <row r="82" spans="2:9" ht="15" customHeight="1" x14ac:dyDescent="0.25">
      <c r="B82" s="170">
        <v>32</v>
      </c>
      <c r="C82" s="171"/>
      <c r="D82" s="172"/>
      <c r="E82" s="33" t="s">
        <v>11</v>
      </c>
      <c r="F82" s="120">
        <f>SUM(F83:F98)</f>
        <v>11675</v>
      </c>
      <c r="G82" s="120">
        <f>SUM(G83:G98)</f>
        <v>20100</v>
      </c>
      <c r="H82" s="120">
        <f>SUM(H83:H98)</f>
        <v>1306.5899999999999</v>
      </c>
      <c r="I82" s="81">
        <f t="shared" si="0"/>
        <v>6.5004477611940295E-2</v>
      </c>
    </row>
    <row r="83" spans="2:9" ht="15" customHeight="1" x14ac:dyDescent="0.25">
      <c r="B83" s="170">
        <v>3211</v>
      </c>
      <c r="C83" s="171"/>
      <c r="D83" s="172"/>
      <c r="E83" s="35" t="s">
        <v>32</v>
      </c>
      <c r="F83" s="120">
        <v>1450</v>
      </c>
      <c r="G83" s="120">
        <v>3000</v>
      </c>
      <c r="H83" s="64">
        <v>113.4</v>
      </c>
      <c r="I83" s="81">
        <f t="shared" si="0"/>
        <v>3.78E-2</v>
      </c>
    </row>
    <row r="84" spans="2:9" ht="15" customHeight="1" x14ac:dyDescent="0.25">
      <c r="B84" s="170">
        <v>3213</v>
      </c>
      <c r="C84" s="171"/>
      <c r="D84" s="172"/>
      <c r="E84" s="35" t="s">
        <v>135</v>
      </c>
      <c r="F84" s="120">
        <v>1100</v>
      </c>
      <c r="G84" s="120">
        <v>2000</v>
      </c>
      <c r="H84" s="64">
        <v>50</v>
      </c>
      <c r="I84" s="81">
        <f t="shared" si="0"/>
        <v>2.5000000000000001E-2</v>
      </c>
    </row>
    <row r="85" spans="2:9" ht="15" customHeight="1" x14ac:dyDescent="0.25">
      <c r="B85" s="170">
        <v>3214</v>
      </c>
      <c r="C85" s="171"/>
      <c r="D85" s="172"/>
      <c r="E85" s="35" t="s">
        <v>75</v>
      </c>
      <c r="F85" s="120">
        <v>50</v>
      </c>
      <c r="G85" s="120">
        <v>300</v>
      </c>
      <c r="H85" s="64">
        <v>0</v>
      </c>
      <c r="I85" s="81">
        <f t="shared" ref="I85" si="17">H85/G85</f>
        <v>0</v>
      </c>
    </row>
    <row r="86" spans="2:9" ht="15" customHeight="1" x14ac:dyDescent="0.25">
      <c r="B86" s="170">
        <v>3221</v>
      </c>
      <c r="C86" s="171"/>
      <c r="D86" s="172"/>
      <c r="E86" s="35" t="s">
        <v>77</v>
      </c>
      <c r="F86" s="120">
        <v>2000</v>
      </c>
      <c r="G86" s="120">
        <v>2400</v>
      </c>
      <c r="H86" s="64">
        <v>0</v>
      </c>
      <c r="I86" s="81">
        <f t="shared" si="0"/>
        <v>0</v>
      </c>
    </row>
    <row r="87" spans="2:9" ht="15" customHeight="1" x14ac:dyDescent="0.25">
      <c r="B87" s="170">
        <v>3223</v>
      </c>
      <c r="C87" s="171"/>
      <c r="D87" s="172"/>
      <c r="E87" s="35" t="s">
        <v>78</v>
      </c>
      <c r="F87" s="120">
        <v>2450</v>
      </c>
      <c r="G87" s="120">
        <v>2500</v>
      </c>
      <c r="H87" s="64">
        <v>0</v>
      </c>
      <c r="I87" s="81">
        <f t="shared" si="0"/>
        <v>0</v>
      </c>
    </row>
    <row r="88" spans="2:9" ht="15" customHeight="1" x14ac:dyDescent="0.25">
      <c r="B88" s="170">
        <v>3224</v>
      </c>
      <c r="C88" s="171"/>
      <c r="D88" s="172"/>
      <c r="E88" s="35" t="s">
        <v>136</v>
      </c>
      <c r="F88" s="120">
        <v>130</v>
      </c>
      <c r="G88" s="120">
        <v>500</v>
      </c>
      <c r="H88" s="64">
        <v>0</v>
      </c>
      <c r="I88" s="81">
        <f t="shared" si="0"/>
        <v>0</v>
      </c>
    </row>
    <row r="89" spans="2:9" ht="15" customHeight="1" x14ac:dyDescent="0.25">
      <c r="B89" s="170">
        <v>3225</v>
      </c>
      <c r="C89" s="171"/>
      <c r="D89" s="172"/>
      <c r="E89" s="35" t="s">
        <v>168</v>
      </c>
      <c r="F89" s="120">
        <v>100</v>
      </c>
      <c r="G89" s="120">
        <v>500</v>
      </c>
      <c r="H89" s="64">
        <v>0</v>
      </c>
      <c r="I89" s="81">
        <f t="shared" ref="I89" si="18">H89/G89</f>
        <v>0</v>
      </c>
    </row>
    <row r="90" spans="2:9" ht="15" customHeight="1" x14ac:dyDescent="0.25">
      <c r="B90" s="170">
        <v>3227</v>
      </c>
      <c r="C90" s="171"/>
      <c r="D90" s="172"/>
      <c r="E90" s="35" t="s">
        <v>81</v>
      </c>
      <c r="F90" s="120">
        <v>130</v>
      </c>
      <c r="G90" s="120">
        <v>300</v>
      </c>
      <c r="H90" s="64">
        <v>0</v>
      </c>
      <c r="I90" s="81">
        <f t="shared" si="0"/>
        <v>0</v>
      </c>
    </row>
    <row r="91" spans="2:9" ht="15" customHeight="1" x14ac:dyDescent="0.25">
      <c r="B91" s="170">
        <v>3231</v>
      </c>
      <c r="C91" s="171"/>
      <c r="D91" s="172"/>
      <c r="E91" s="35" t="s">
        <v>83</v>
      </c>
      <c r="F91" s="120">
        <v>650</v>
      </c>
      <c r="G91" s="120">
        <v>500</v>
      </c>
      <c r="H91" s="64">
        <v>0</v>
      </c>
      <c r="I91" s="81">
        <f t="shared" si="0"/>
        <v>0</v>
      </c>
    </row>
    <row r="92" spans="2:9" ht="15" customHeight="1" x14ac:dyDescent="0.25">
      <c r="B92" s="170">
        <v>3232</v>
      </c>
      <c r="C92" s="171"/>
      <c r="D92" s="172"/>
      <c r="E92" s="35" t="s">
        <v>128</v>
      </c>
      <c r="F92" s="120">
        <v>1450</v>
      </c>
      <c r="G92" s="120">
        <v>2000</v>
      </c>
      <c r="H92" s="64">
        <v>0</v>
      </c>
      <c r="I92" s="81">
        <f t="shared" si="0"/>
        <v>0</v>
      </c>
    </row>
    <row r="93" spans="2:9" ht="15" customHeight="1" x14ac:dyDescent="0.25">
      <c r="B93" s="170">
        <v>3234</v>
      </c>
      <c r="C93" s="171"/>
      <c r="D93" s="172"/>
      <c r="E93" s="35" t="s">
        <v>86</v>
      </c>
      <c r="F93" s="120">
        <v>530</v>
      </c>
      <c r="G93" s="120">
        <v>2000</v>
      </c>
      <c r="H93" s="64">
        <v>0</v>
      </c>
      <c r="I93" s="81">
        <f t="shared" si="0"/>
        <v>0</v>
      </c>
    </row>
    <row r="94" spans="2:9" ht="15" customHeight="1" x14ac:dyDescent="0.25">
      <c r="B94" s="170">
        <v>3236</v>
      </c>
      <c r="C94" s="171"/>
      <c r="D94" s="172"/>
      <c r="E94" s="35" t="s">
        <v>138</v>
      </c>
      <c r="F94" s="120">
        <v>100</v>
      </c>
      <c r="G94" s="120">
        <v>300</v>
      </c>
      <c r="H94" s="64">
        <v>0</v>
      </c>
      <c r="I94" s="81">
        <f t="shared" si="0"/>
        <v>0</v>
      </c>
    </row>
    <row r="95" spans="2:9" ht="15" customHeight="1" x14ac:dyDescent="0.25">
      <c r="B95" s="170">
        <v>3238</v>
      </c>
      <c r="C95" s="171"/>
      <c r="D95" s="172"/>
      <c r="E95" s="35" t="s">
        <v>89</v>
      </c>
      <c r="F95" s="120">
        <v>625</v>
      </c>
      <c r="G95" s="120">
        <v>1500</v>
      </c>
      <c r="H95" s="64">
        <v>0</v>
      </c>
      <c r="I95" s="81">
        <f t="shared" si="0"/>
        <v>0</v>
      </c>
    </row>
    <row r="96" spans="2:9" ht="15" customHeight="1" x14ac:dyDescent="0.25">
      <c r="B96" s="170">
        <v>3239</v>
      </c>
      <c r="C96" s="171"/>
      <c r="D96" s="172"/>
      <c r="E96" s="35" t="s">
        <v>90</v>
      </c>
      <c r="F96" s="120">
        <v>50</v>
      </c>
      <c r="G96" s="120">
        <v>300</v>
      </c>
      <c r="H96" s="64">
        <v>845</v>
      </c>
      <c r="I96" s="81">
        <f t="shared" ref="I96" si="19">H96/G96</f>
        <v>2.8166666666666669</v>
      </c>
    </row>
    <row r="97" spans="2:9" ht="15" customHeight="1" x14ac:dyDescent="0.25">
      <c r="B97" s="170">
        <v>3293</v>
      </c>
      <c r="C97" s="171"/>
      <c r="D97" s="172"/>
      <c r="E97" s="35" t="s">
        <v>94</v>
      </c>
      <c r="F97" s="120">
        <v>530</v>
      </c>
      <c r="G97" s="120">
        <v>1500</v>
      </c>
      <c r="H97" s="64">
        <v>298.19</v>
      </c>
      <c r="I97" s="81">
        <f t="shared" si="0"/>
        <v>0.19879333333333332</v>
      </c>
    </row>
    <row r="98" spans="2:9" ht="15" customHeight="1" x14ac:dyDescent="0.25">
      <c r="B98" s="170">
        <v>3299</v>
      </c>
      <c r="C98" s="171"/>
      <c r="D98" s="172"/>
      <c r="E98" s="35" t="s">
        <v>91</v>
      </c>
      <c r="F98" s="120">
        <v>330</v>
      </c>
      <c r="G98" s="120">
        <v>500</v>
      </c>
      <c r="H98" s="64">
        <v>0</v>
      </c>
      <c r="I98" s="81">
        <f t="shared" si="0"/>
        <v>0</v>
      </c>
    </row>
    <row r="99" spans="2:9" ht="15" customHeight="1" x14ac:dyDescent="0.25">
      <c r="B99" s="170">
        <v>34</v>
      </c>
      <c r="C99" s="171"/>
      <c r="D99" s="172"/>
      <c r="E99" s="33" t="s">
        <v>97</v>
      </c>
      <c r="F99" s="120">
        <f>F100</f>
        <v>130</v>
      </c>
      <c r="G99" s="120">
        <f t="shared" ref="G99:H99" si="20">G100</f>
        <v>300</v>
      </c>
      <c r="H99" s="120">
        <f t="shared" si="20"/>
        <v>210.14</v>
      </c>
      <c r="I99" s="81">
        <f t="shared" ref="I99:I107" si="21">H99/G99</f>
        <v>0.70046666666666657</v>
      </c>
    </row>
    <row r="100" spans="2:9" ht="15" customHeight="1" x14ac:dyDescent="0.25">
      <c r="B100" s="170">
        <v>3431</v>
      </c>
      <c r="C100" s="171"/>
      <c r="D100" s="172"/>
      <c r="E100" s="35" t="s">
        <v>140</v>
      </c>
      <c r="F100" s="120">
        <v>130</v>
      </c>
      <c r="G100" s="120">
        <v>300</v>
      </c>
      <c r="H100" s="64">
        <v>210.14</v>
      </c>
      <c r="I100" s="81">
        <f t="shared" si="21"/>
        <v>0.70046666666666657</v>
      </c>
    </row>
    <row r="101" spans="2:9" ht="15" customHeight="1" x14ac:dyDescent="0.25">
      <c r="B101" s="180">
        <v>4</v>
      </c>
      <c r="C101" s="181"/>
      <c r="D101" s="182"/>
      <c r="E101" s="80" t="s">
        <v>129</v>
      </c>
      <c r="F101" s="120">
        <f>F102</f>
        <v>3595</v>
      </c>
      <c r="G101" s="120">
        <f>G102</f>
        <v>5000</v>
      </c>
      <c r="H101" s="120">
        <f>H102</f>
        <v>1796.56</v>
      </c>
      <c r="I101" s="81">
        <f t="shared" si="21"/>
        <v>0.35931199999999996</v>
      </c>
    </row>
    <row r="102" spans="2:9" ht="15" customHeight="1" x14ac:dyDescent="0.25">
      <c r="B102" s="163">
        <v>42</v>
      </c>
      <c r="C102" s="164"/>
      <c r="D102" s="165"/>
      <c r="E102" s="88" t="s">
        <v>130</v>
      </c>
      <c r="F102" s="120">
        <f>SUM(F103:F107)</f>
        <v>3595</v>
      </c>
      <c r="G102" s="120">
        <f>SUM(G103:G107)</f>
        <v>5000</v>
      </c>
      <c r="H102" s="120">
        <f>SUM(H103:H107)</f>
        <v>1796.56</v>
      </c>
      <c r="I102" s="81">
        <f t="shared" si="21"/>
        <v>0.35931199999999996</v>
      </c>
    </row>
    <row r="103" spans="2:9" ht="15" customHeight="1" x14ac:dyDescent="0.25">
      <c r="B103" s="173">
        <v>4221</v>
      </c>
      <c r="C103" s="173"/>
      <c r="D103" s="173"/>
      <c r="E103" s="89" t="s">
        <v>103</v>
      </c>
      <c r="F103" s="120">
        <v>2875</v>
      </c>
      <c r="G103" s="120">
        <v>3080</v>
      </c>
      <c r="H103" s="64">
        <v>1796.56</v>
      </c>
      <c r="I103" s="81">
        <f t="shared" si="21"/>
        <v>0.58329870129870132</v>
      </c>
    </row>
    <row r="104" spans="2:9" ht="15" customHeight="1" x14ac:dyDescent="0.25">
      <c r="B104" s="173">
        <v>4223</v>
      </c>
      <c r="C104" s="173"/>
      <c r="D104" s="173"/>
      <c r="E104" s="89" t="s">
        <v>110</v>
      </c>
      <c r="F104" s="120">
        <v>0</v>
      </c>
      <c r="G104" s="120">
        <v>400</v>
      </c>
      <c r="H104" s="64">
        <v>0</v>
      </c>
      <c r="I104" s="81">
        <f t="shared" ref="I104" si="22">H104/G104</f>
        <v>0</v>
      </c>
    </row>
    <row r="105" spans="2:9" ht="15" customHeight="1" x14ac:dyDescent="0.25">
      <c r="B105" s="173">
        <v>4225</v>
      </c>
      <c r="C105" s="173"/>
      <c r="D105" s="173"/>
      <c r="E105" s="89" t="s">
        <v>163</v>
      </c>
      <c r="F105" s="120">
        <v>0</v>
      </c>
      <c r="G105" s="120">
        <v>800</v>
      </c>
      <c r="H105" s="64">
        <v>0</v>
      </c>
      <c r="I105" s="81">
        <f t="shared" ref="I105" si="23">H105/G105</f>
        <v>0</v>
      </c>
    </row>
    <row r="106" spans="2:9" ht="15" customHeight="1" x14ac:dyDescent="0.25">
      <c r="B106" s="163">
        <v>4227</v>
      </c>
      <c r="C106" s="164"/>
      <c r="D106" s="165"/>
      <c r="E106" s="89" t="s">
        <v>143</v>
      </c>
      <c r="F106" s="120">
        <v>650</v>
      </c>
      <c r="G106" s="120">
        <v>650</v>
      </c>
      <c r="H106" s="64">
        <v>0</v>
      </c>
      <c r="I106" s="81">
        <f t="shared" si="21"/>
        <v>0</v>
      </c>
    </row>
    <row r="107" spans="2:9" ht="15" customHeight="1" x14ac:dyDescent="0.25">
      <c r="B107" s="163">
        <v>4241</v>
      </c>
      <c r="C107" s="164"/>
      <c r="D107" s="165"/>
      <c r="E107" s="89" t="s">
        <v>106</v>
      </c>
      <c r="F107" s="120">
        <v>70</v>
      </c>
      <c r="G107" s="120">
        <v>70</v>
      </c>
      <c r="H107" s="64">
        <v>0</v>
      </c>
      <c r="I107" s="81">
        <f t="shared" si="21"/>
        <v>0</v>
      </c>
    </row>
    <row r="108" spans="2:9" ht="15" customHeight="1" x14ac:dyDescent="0.25">
      <c r="B108" s="162">
        <v>52</v>
      </c>
      <c r="C108" s="162"/>
      <c r="D108" s="162"/>
      <c r="E108" s="75" t="s">
        <v>148</v>
      </c>
      <c r="F108" s="125">
        <f>F109+F116</f>
        <v>39010</v>
      </c>
      <c r="G108" s="125">
        <f t="shared" ref="G108:H108" si="24">G109+G116</f>
        <v>33460</v>
      </c>
      <c r="H108" s="125">
        <f t="shared" si="24"/>
        <v>32994.28</v>
      </c>
      <c r="I108" s="73">
        <f t="shared" ref="I108:I118" si="25">H108/G108</f>
        <v>0.98608129109384335</v>
      </c>
    </row>
    <row r="109" spans="2:9" ht="15" customHeight="1" x14ac:dyDescent="0.25">
      <c r="B109" s="180">
        <v>3</v>
      </c>
      <c r="C109" s="181"/>
      <c r="D109" s="182"/>
      <c r="E109" s="80" t="s">
        <v>4</v>
      </c>
      <c r="F109" s="120">
        <f>F110+F113</f>
        <v>26010</v>
      </c>
      <c r="G109" s="120">
        <f t="shared" ref="G109:H109" si="26">G110+G113</f>
        <v>21460</v>
      </c>
      <c r="H109" s="120">
        <f t="shared" si="26"/>
        <v>20994.28</v>
      </c>
      <c r="I109" s="81">
        <f t="shared" si="25"/>
        <v>0.97829822926374643</v>
      </c>
    </row>
    <row r="110" spans="2:9" ht="15" customHeight="1" x14ac:dyDescent="0.25">
      <c r="B110" s="170">
        <v>31</v>
      </c>
      <c r="C110" s="171"/>
      <c r="D110" s="172"/>
      <c r="E110" s="33" t="s">
        <v>5</v>
      </c>
      <c r="F110" s="120">
        <f>F111+F112</f>
        <v>24430</v>
      </c>
      <c r="G110" s="120">
        <f t="shared" ref="G110:H110" si="27">G111+G112</f>
        <v>20460</v>
      </c>
      <c r="H110" s="120">
        <f t="shared" si="27"/>
        <v>19994.28</v>
      </c>
      <c r="I110" s="81">
        <f t="shared" si="25"/>
        <v>0.97723753665689139</v>
      </c>
    </row>
    <row r="111" spans="2:9" ht="15" customHeight="1" x14ac:dyDescent="0.25">
      <c r="B111" s="170">
        <v>3111</v>
      </c>
      <c r="C111" s="171"/>
      <c r="D111" s="172"/>
      <c r="E111" s="35" t="s">
        <v>30</v>
      </c>
      <c r="F111" s="120">
        <v>20970</v>
      </c>
      <c r="G111" s="120">
        <v>20460</v>
      </c>
      <c r="H111" s="64">
        <v>19994.28</v>
      </c>
      <c r="I111" s="81">
        <f t="shared" si="25"/>
        <v>0.97723753665689139</v>
      </c>
    </row>
    <row r="112" spans="2:9" ht="15" customHeight="1" x14ac:dyDescent="0.25">
      <c r="B112" s="170">
        <v>3132</v>
      </c>
      <c r="C112" s="171"/>
      <c r="D112" s="172"/>
      <c r="E112" s="35" t="s">
        <v>133</v>
      </c>
      <c r="F112" s="120">
        <v>3460</v>
      </c>
      <c r="G112" s="120">
        <v>0</v>
      </c>
      <c r="H112" s="64">
        <v>0</v>
      </c>
      <c r="I112" s="81" t="e">
        <f t="shared" si="25"/>
        <v>#DIV/0!</v>
      </c>
    </row>
    <row r="113" spans="2:9" ht="15" customHeight="1" x14ac:dyDescent="0.25">
      <c r="B113" s="170">
        <v>32</v>
      </c>
      <c r="C113" s="171"/>
      <c r="D113" s="172"/>
      <c r="E113" s="33" t="s">
        <v>11</v>
      </c>
      <c r="F113" s="120">
        <f>F114+F115</f>
        <v>1580</v>
      </c>
      <c r="G113" s="120">
        <f t="shared" ref="G113:H113" si="28">G114+G115</f>
        <v>1000</v>
      </c>
      <c r="H113" s="120">
        <f t="shared" si="28"/>
        <v>1000</v>
      </c>
      <c r="I113" s="81">
        <f t="shared" si="25"/>
        <v>1</v>
      </c>
    </row>
    <row r="114" spans="2:9" ht="15" customHeight="1" x14ac:dyDescent="0.25">
      <c r="B114" s="170">
        <v>3212</v>
      </c>
      <c r="C114" s="171"/>
      <c r="D114" s="172"/>
      <c r="E114" s="35" t="s">
        <v>134</v>
      </c>
      <c r="F114" s="120">
        <v>480</v>
      </c>
      <c r="G114" s="120">
        <v>0</v>
      </c>
      <c r="H114" s="64">
        <v>0</v>
      </c>
      <c r="I114" s="81" t="e">
        <f t="shared" si="25"/>
        <v>#DIV/0!</v>
      </c>
    </row>
    <row r="115" spans="2:9" ht="15" customHeight="1" x14ac:dyDescent="0.25">
      <c r="B115" s="170">
        <v>3239</v>
      </c>
      <c r="C115" s="171"/>
      <c r="D115" s="172"/>
      <c r="E115" s="35" t="s">
        <v>90</v>
      </c>
      <c r="F115" s="120">
        <v>1100</v>
      </c>
      <c r="G115" s="120">
        <v>1000</v>
      </c>
      <c r="H115" s="64">
        <v>1000</v>
      </c>
      <c r="I115" s="81">
        <f t="shared" ref="I115" si="29">H115/G115</f>
        <v>1</v>
      </c>
    </row>
    <row r="116" spans="2:9" ht="15" customHeight="1" x14ac:dyDescent="0.25">
      <c r="B116" s="180">
        <v>4</v>
      </c>
      <c r="C116" s="181"/>
      <c r="D116" s="182"/>
      <c r="E116" s="80" t="s">
        <v>129</v>
      </c>
      <c r="F116" s="120">
        <f>F117</f>
        <v>13000</v>
      </c>
      <c r="G116" s="120">
        <f t="shared" ref="G116:H116" si="30">G117</f>
        <v>12000</v>
      </c>
      <c r="H116" s="120">
        <f t="shared" si="30"/>
        <v>12000</v>
      </c>
      <c r="I116" s="81">
        <f t="shared" si="25"/>
        <v>1</v>
      </c>
    </row>
    <row r="117" spans="2:9" ht="15" customHeight="1" x14ac:dyDescent="0.25">
      <c r="B117" s="163">
        <v>42</v>
      </c>
      <c r="C117" s="164"/>
      <c r="D117" s="165"/>
      <c r="E117" s="88" t="s">
        <v>130</v>
      </c>
      <c r="F117" s="120">
        <f>F118</f>
        <v>13000</v>
      </c>
      <c r="G117" s="120">
        <f>G118</f>
        <v>12000</v>
      </c>
      <c r="H117" s="120">
        <f>H118</f>
        <v>12000</v>
      </c>
      <c r="I117" s="81">
        <f t="shared" si="25"/>
        <v>1</v>
      </c>
    </row>
    <row r="118" spans="2:9" ht="15" customHeight="1" x14ac:dyDescent="0.25">
      <c r="B118" s="173">
        <v>4221</v>
      </c>
      <c r="C118" s="173"/>
      <c r="D118" s="173"/>
      <c r="E118" s="89" t="s">
        <v>103</v>
      </c>
      <c r="F118" s="120">
        <v>13000</v>
      </c>
      <c r="G118" s="120">
        <v>12000</v>
      </c>
      <c r="H118" s="64">
        <v>12000</v>
      </c>
      <c r="I118" s="81">
        <f t="shared" si="25"/>
        <v>1</v>
      </c>
    </row>
    <row r="119" spans="2:9" ht="15" customHeight="1" x14ac:dyDescent="0.25">
      <c r="B119" s="162">
        <v>61</v>
      </c>
      <c r="C119" s="162"/>
      <c r="D119" s="162"/>
      <c r="E119" s="75" t="s">
        <v>169</v>
      </c>
      <c r="F119" s="125">
        <f>F120</f>
        <v>0</v>
      </c>
      <c r="G119" s="125">
        <f t="shared" ref="G119:H119" si="31">G120</f>
        <v>7</v>
      </c>
      <c r="H119" s="125">
        <f t="shared" si="31"/>
        <v>177</v>
      </c>
      <c r="I119" s="73">
        <f t="shared" ref="I119:I121" si="32">H119/G119</f>
        <v>25.285714285714285</v>
      </c>
    </row>
    <row r="120" spans="2:9" ht="15" customHeight="1" x14ac:dyDescent="0.25">
      <c r="B120" s="163">
        <v>42</v>
      </c>
      <c r="C120" s="164"/>
      <c r="D120" s="165"/>
      <c r="E120" s="88" t="s">
        <v>130</v>
      </c>
      <c r="F120" s="120">
        <f>F121</f>
        <v>0</v>
      </c>
      <c r="G120" s="120">
        <f t="shared" ref="G120:H120" si="33">G121</f>
        <v>7</v>
      </c>
      <c r="H120" s="120">
        <f t="shared" si="33"/>
        <v>177</v>
      </c>
      <c r="I120" s="81">
        <f t="shared" si="32"/>
        <v>25.285714285714285</v>
      </c>
    </row>
    <row r="121" spans="2:9" ht="15" customHeight="1" x14ac:dyDescent="0.25">
      <c r="B121" s="163">
        <v>4241</v>
      </c>
      <c r="C121" s="164"/>
      <c r="D121" s="165"/>
      <c r="E121" s="89" t="s">
        <v>106</v>
      </c>
      <c r="F121" s="120">
        <v>0</v>
      </c>
      <c r="G121" s="120">
        <v>7</v>
      </c>
      <c r="H121" s="64">
        <v>177</v>
      </c>
      <c r="I121" s="81">
        <f t="shared" si="32"/>
        <v>25.285714285714285</v>
      </c>
    </row>
    <row r="124" spans="2:9" x14ac:dyDescent="0.25">
      <c r="B124" s="34"/>
      <c r="C124" s="34"/>
      <c r="D124" s="34"/>
      <c r="E124" s="34"/>
      <c r="F124" s="34"/>
      <c r="G124" s="34"/>
      <c r="H124" s="34"/>
      <c r="I124" s="34"/>
    </row>
    <row r="125" spans="2:9" x14ac:dyDescent="0.25">
      <c r="B125" s="34"/>
      <c r="C125" s="34"/>
      <c r="D125" s="34"/>
      <c r="E125" s="34"/>
      <c r="F125" s="34"/>
      <c r="G125" s="34"/>
      <c r="H125" s="34"/>
      <c r="I125" s="34"/>
    </row>
    <row r="126" spans="2:9" x14ac:dyDescent="0.25">
      <c r="B126" s="34"/>
      <c r="C126" s="34"/>
      <c r="D126" s="34"/>
      <c r="E126" s="34"/>
      <c r="F126" s="34"/>
      <c r="G126" s="34"/>
      <c r="H126" s="34"/>
      <c r="I126" s="34"/>
    </row>
  </sheetData>
  <mergeCells count="108">
    <mergeCell ref="B106:D106"/>
    <mergeCell ref="B107:D107"/>
    <mergeCell ref="B26:D26"/>
    <mergeCell ref="B27:D27"/>
    <mergeCell ref="B28:D28"/>
    <mergeCell ref="B29:D29"/>
    <mergeCell ref="B94:D94"/>
    <mergeCell ref="B95:D95"/>
    <mergeCell ref="B97:D97"/>
    <mergeCell ref="B98:D98"/>
    <mergeCell ref="B58:D58"/>
    <mergeCell ref="B59:D59"/>
    <mergeCell ref="B60:D60"/>
    <mergeCell ref="B63:D63"/>
    <mergeCell ref="B64:D64"/>
    <mergeCell ref="B65:D65"/>
    <mergeCell ref="B52:D52"/>
    <mergeCell ref="B53:D53"/>
    <mergeCell ref="B81:D81"/>
    <mergeCell ref="B82:D82"/>
    <mergeCell ref="B83:D83"/>
    <mergeCell ref="B84:D84"/>
    <mergeCell ref="B86:D86"/>
    <mergeCell ref="B54:D54"/>
    <mergeCell ref="B113:D113"/>
    <mergeCell ref="B114:D114"/>
    <mergeCell ref="B116:D116"/>
    <mergeCell ref="B117:D117"/>
    <mergeCell ref="B118:D118"/>
    <mergeCell ref="B109:D109"/>
    <mergeCell ref="B110:D110"/>
    <mergeCell ref="B111:D111"/>
    <mergeCell ref="B108:D108"/>
    <mergeCell ref="B112:D112"/>
    <mergeCell ref="B115:D115"/>
    <mergeCell ref="B62:D62"/>
    <mergeCell ref="B61:D61"/>
    <mergeCell ref="B104:D104"/>
    <mergeCell ref="B85:D85"/>
    <mergeCell ref="B101:D101"/>
    <mergeCell ref="B102:D102"/>
    <mergeCell ref="B103:D103"/>
    <mergeCell ref="B66:D66"/>
    <mergeCell ref="B75:D75"/>
    <mergeCell ref="B76:D76"/>
    <mergeCell ref="B77:D77"/>
    <mergeCell ref="B78:D78"/>
    <mergeCell ref="B79:D79"/>
    <mergeCell ref="B99:D99"/>
    <mergeCell ref="B100:D100"/>
    <mergeCell ref="B87:D87"/>
    <mergeCell ref="B88:D88"/>
    <mergeCell ref="B90:D90"/>
    <mergeCell ref="B91:D91"/>
    <mergeCell ref="B92:D92"/>
    <mergeCell ref="B93:D93"/>
    <mergeCell ref="B80:D80"/>
    <mergeCell ref="B17:D17"/>
    <mergeCell ref="B18:D18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21:D21"/>
    <mergeCell ref="B38:D38"/>
    <mergeCell ref="B19:D19"/>
    <mergeCell ref="B40:D40"/>
    <mergeCell ref="B41:D41"/>
    <mergeCell ref="B42:D42"/>
    <mergeCell ref="B43:D43"/>
    <mergeCell ref="B44:D44"/>
    <mergeCell ref="B45:D45"/>
    <mergeCell ref="B33:D33"/>
    <mergeCell ref="B34:D34"/>
    <mergeCell ref="B35:D35"/>
    <mergeCell ref="B36:D36"/>
    <mergeCell ref="B37:D37"/>
    <mergeCell ref="B39:D39"/>
    <mergeCell ref="B20:D20"/>
    <mergeCell ref="B119:D119"/>
    <mergeCell ref="B120:D120"/>
    <mergeCell ref="B121:D121"/>
    <mergeCell ref="B73:E73"/>
    <mergeCell ref="B74:E74"/>
    <mergeCell ref="B2:I2"/>
    <mergeCell ref="B4:I4"/>
    <mergeCell ref="B6:E6"/>
    <mergeCell ref="B7:E7"/>
    <mergeCell ref="B8:D8"/>
    <mergeCell ref="B9:D9"/>
    <mergeCell ref="B89:D89"/>
    <mergeCell ref="B96:D96"/>
    <mergeCell ref="B105:D105"/>
    <mergeCell ref="B22:D22"/>
    <mergeCell ref="B23:D23"/>
    <mergeCell ref="B24:D24"/>
    <mergeCell ref="B30:D30"/>
    <mergeCell ref="B31:D31"/>
    <mergeCell ref="B10:D10"/>
    <mergeCell ref="B12:D12"/>
    <mergeCell ref="B13:D13"/>
    <mergeCell ref="B15:D15"/>
    <mergeCell ref="B16:D16"/>
  </mergeCells>
  <pageMargins left="0.70866141732283472" right="0.70866141732283472" top="0.78740157480314965" bottom="0.82677165354330717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Palajsa</cp:lastModifiedBy>
  <cp:lastPrinted>2026-01-29T13:03:48Z</cp:lastPrinted>
  <dcterms:created xsi:type="dcterms:W3CDTF">2022-08-12T12:51:27Z</dcterms:created>
  <dcterms:modified xsi:type="dcterms:W3CDTF">2026-02-04T06:19:26Z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