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akav\OneDrive\Desktop\Valentina\A\Financijski planovi\2025\Izvršenje 01.01.-30.06.2025\"/>
    </mc:Choice>
  </mc:AlternateContent>
  <xr:revisionPtr revIDLastSave="0" documentId="13_ncr:1_{BCD2EADC-084E-4021-825C-B1EE5D041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7" l="1"/>
  <c r="I93" i="7"/>
  <c r="K12" i="3"/>
  <c r="I103" i="7"/>
  <c r="I85" i="7"/>
  <c r="I78" i="7"/>
  <c r="I74" i="7"/>
  <c r="F91" i="7"/>
  <c r="G91" i="7"/>
  <c r="H91" i="7"/>
  <c r="I58" i="7"/>
  <c r="H33" i="7"/>
  <c r="F14" i="5"/>
  <c r="G73" i="3"/>
  <c r="H73" i="3"/>
  <c r="I73" i="3"/>
  <c r="J73" i="3"/>
  <c r="J45" i="3"/>
  <c r="G32" i="3"/>
  <c r="H32" i="3"/>
  <c r="J32" i="3"/>
  <c r="K34" i="3"/>
  <c r="L34" i="3"/>
  <c r="H90" i="7"/>
  <c r="H88" i="7"/>
  <c r="H71" i="7"/>
  <c r="H67" i="7"/>
  <c r="H105" i="7"/>
  <c r="H104" i="7" s="1"/>
  <c r="H101" i="7"/>
  <c r="H98" i="7"/>
  <c r="G105" i="7"/>
  <c r="G104" i="7" s="1"/>
  <c r="G101" i="7"/>
  <c r="G98" i="7"/>
  <c r="F98" i="7"/>
  <c r="F101" i="7"/>
  <c r="F71" i="7"/>
  <c r="F67" i="7"/>
  <c r="G90" i="7"/>
  <c r="G88" i="7"/>
  <c r="G71" i="7"/>
  <c r="G67" i="7"/>
  <c r="I106" i="7"/>
  <c r="F105" i="7"/>
  <c r="F104" i="7"/>
  <c r="I102" i="7"/>
  <c r="I100" i="7"/>
  <c r="I99" i="7"/>
  <c r="H61" i="7"/>
  <c r="H38" i="7"/>
  <c r="G61" i="7"/>
  <c r="G38" i="7"/>
  <c r="G33" i="7"/>
  <c r="G32" i="7" s="1"/>
  <c r="G31" i="7" s="1"/>
  <c r="G30" i="7" s="1"/>
  <c r="F38" i="7"/>
  <c r="H27" i="7"/>
  <c r="H25" i="7"/>
  <c r="H21" i="7"/>
  <c r="H20" i="7" s="1"/>
  <c r="H16" i="7"/>
  <c r="H15" i="7" s="1"/>
  <c r="G27" i="7"/>
  <c r="G25" i="7"/>
  <c r="G21" i="7"/>
  <c r="G20" i="7" s="1"/>
  <c r="G16" i="7"/>
  <c r="G15" i="7" s="1"/>
  <c r="F25" i="7"/>
  <c r="I26" i="7"/>
  <c r="F16" i="7"/>
  <c r="F15" i="7" s="1"/>
  <c r="I22" i="7"/>
  <c r="F21" i="7"/>
  <c r="F20" i="7" s="1"/>
  <c r="I19" i="7"/>
  <c r="I17" i="7"/>
  <c r="J51" i="3"/>
  <c r="E8" i="8"/>
  <c r="E14" i="5"/>
  <c r="E20" i="5"/>
  <c r="E19" i="5"/>
  <c r="H19" i="5" s="1"/>
  <c r="E18" i="5"/>
  <c r="E16" i="5"/>
  <c r="E12" i="5"/>
  <c r="E10" i="5"/>
  <c r="E8" i="5"/>
  <c r="G20" i="5"/>
  <c r="F19" i="5"/>
  <c r="G19" i="5" s="1"/>
  <c r="D19" i="5"/>
  <c r="C19" i="5"/>
  <c r="I75" i="3"/>
  <c r="L75" i="3" s="1"/>
  <c r="I77" i="3"/>
  <c r="I63" i="3"/>
  <c r="I64" i="3"/>
  <c r="I65" i="3"/>
  <c r="I66" i="3"/>
  <c r="I53" i="3"/>
  <c r="I54" i="3"/>
  <c r="I55" i="3"/>
  <c r="I56" i="3"/>
  <c r="I57" i="3"/>
  <c r="I58" i="3"/>
  <c r="L58" i="3" s="1"/>
  <c r="I59" i="3"/>
  <c r="I60" i="3"/>
  <c r="I47" i="3"/>
  <c r="I48" i="3"/>
  <c r="I49" i="3"/>
  <c r="I50" i="3"/>
  <c r="I82" i="3"/>
  <c r="I79" i="3"/>
  <c r="I74" i="3"/>
  <c r="I69" i="3"/>
  <c r="I62" i="3"/>
  <c r="I52" i="3"/>
  <c r="I46" i="3"/>
  <c r="I42" i="3"/>
  <c r="I43" i="3"/>
  <c r="I44" i="3"/>
  <c r="I41" i="3"/>
  <c r="I38" i="3"/>
  <c r="I36" i="3"/>
  <c r="I33" i="3"/>
  <c r="I32" i="3" s="1"/>
  <c r="H51" i="3"/>
  <c r="K58" i="3"/>
  <c r="K75" i="3"/>
  <c r="I25" i="3"/>
  <c r="I24" i="3"/>
  <c r="I21" i="3"/>
  <c r="I20" i="3"/>
  <c r="I17" i="3"/>
  <c r="L17" i="3" s="1"/>
  <c r="I15" i="3"/>
  <c r="L15" i="3" s="1"/>
  <c r="I14" i="3"/>
  <c r="I13" i="3" s="1"/>
  <c r="I12" i="3" s="1"/>
  <c r="H16" i="3"/>
  <c r="I16" i="3"/>
  <c r="J16" i="3"/>
  <c r="H13" i="3"/>
  <c r="J13" i="3"/>
  <c r="J12" i="3" s="1"/>
  <c r="G13" i="3"/>
  <c r="G16" i="3"/>
  <c r="K17" i="3"/>
  <c r="K15" i="3"/>
  <c r="H24" i="1"/>
  <c r="I24" i="1"/>
  <c r="J24" i="1"/>
  <c r="G24" i="1"/>
  <c r="I23" i="1"/>
  <c r="L23" i="1" s="1"/>
  <c r="I22" i="1"/>
  <c r="I18" i="1"/>
  <c r="I17" i="1"/>
  <c r="I15" i="1"/>
  <c r="I14" i="1"/>
  <c r="G16" i="1"/>
  <c r="H27" i="3"/>
  <c r="I27" i="3"/>
  <c r="J27" i="3"/>
  <c r="G27" i="3"/>
  <c r="H19" i="3"/>
  <c r="J19" i="3"/>
  <c r="F27" i="7"/>
  <c r="H97" i="7" l="1"/>
  <c r="H96" i="7" s="1"/>
  <c r="H66" i="7"/>
  <c r="H65" i="7" s="1"/>
  <c r="F97" i="7"/>
  <c r="F96" i="7" s="1"/>
  <c r="G97" i="7"/>
  <c r="G96" i="7" s="1"/>
  <c r="G66" i="7"/>
  <c r="I51" i="3"/>
  <c r="H12" i="3"/>
  <c r="I19" i="3"/>
  <c r="I101" i="7"/>
  <c r="I104" i="7"/>
  <c r="I105" i="7"/>
  <c r="I98" i="7"/>
  <c r="G14" i="7"/>
  <c r="H24" i="7"/>
  <c r="H23" i="7" s="1"/>
  <c r="F14" i="7"/>
  <c r="H32" i="7"/>
  <c r="H31" i="7" s="1"/>
  <c r="H30" i="7" s="1"/>
  <c r="G24" i="7"/>
  <c r="G23" i="7" s="1"/>
  <c r="H14" i="7"/>
  <c r="F24" i="7"/>
  <c r="F23" i="7" s="1"/>
  <c r="I25" i="7"/>
  <c r="I21" i="7"/>
  <c r="I20" i="7"/>
  <c r="H20" i="5"/>
  <c r="K16" i="3"/>
  <c r="L16" i="3"/>
  <c r="L22" i="1"/>
  <c r="I18" i="7"/>
  <c r="I28" i="7"/>
  <c r="I34" i="7"/>
  <c r="I36" i="7"/>
  <c r="I37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9" i="7"/>
  <c r="I60" i="7"/>
  <c r="I62" i="7"/>
  <c r="I68" i="7"/>
  <c r="I69" i="7"/>
  <c r="I70" i="7"/>
  <c r="I72" i="7"/>
  <c r="I73" i="7"/>
  <c r="I75" i="7"/>
  <c r="I76" i="7"/>
  <c r="I77" i="7"/>
  <c r="I79" i="7"/>
  <c r="I80" i="7"/>
  <c r="I81" i="7"/>
  <c r="I82" i="7"/>
  <c r="I83" i="7"/>
  <c r="I84" i="7"/>
  <c r="I86" i="7"/>
  <c r="I87" i="7"/>
  <c r="I89" i="7"/>
  <c r="I92" i="7"/>
  <c r="I94" i="7"/>
  <c r="I95" i="7"/>
  <c r="I15" i="7"/>
  <c r="I14" i="7" s="1"/>
  <c r="I27" i="7"/>
  <c r="F90" i="7"/>
  <c r="F88" i="7"/>
  <c r="F66" i="7" s="1"/>
  <c r="F61" i="7"/>
  <c r="F33" i="7"/>
  <c r="H64" i="7" l="1"/>
  <c r="I97" i="7"/>
  <c r="G13" i="7"/>
  <c r="G12" i="7" s="1"/>
  <c r="I96" i="7"/>
  <c r="F65" i="7"/>
  <c r="F64" i="7" s="1"/>
  <c r="H13" i="7"/>
  <c r="H12" i="7" s="1"/>
  <c r="F13" i="7"/>
  <c r="F12" i="7" s="1"/>
  <c r="I67" i="7"/>
  <c r="L24" i="1"/>
  <c r="I61" i="7"/>
  <c r="I90" i="7"/>
  <c r="I33" i="7"/>
  <c r="I38" i="7"/>
  <c r="F32" i="7"/>
  <c r="F31" i="7" s="1"/>
  <c r="F30" i="7" s="1"/>
  <c r="G65" i="7"/>
  <c r="G64" i="7" s="1"/>
  <c r="I88" i="7"/>
  <c r="I16" i="7"/>
  <c r="I71" i="7"/>
  <c r="I91" i="7"/>
  <c r="F10" i="7" l="1"/>
  <c r="G10" i="7"/>
  <c r="I66" i="7"/>
  <c r="I24" i="7"/>
  <c r="I23" i="7" s="1"/>
  <c r="I32" i="7"/>
  <c r="H8" i="8"/>
  <c r="G8" i="8"/>
  <c r="D7" i="8"/>
  <c r="D6" i="8" s="1"/>
  <c r="E7" i="8"/>
  <c r="E6" i="8" s="1"/>
  <c r="F7" i="8"/>
  <c r="F6" i="8" s="1"/>
  <c r="H6" i="8" s="1"/>
  <c r="C7" i="8"/>
  <c r="C6" i="8" s="1"/>
  <c r="G18" i="5"/>
  <c r="H8" i="5"/>
  <c r="H10" i="5"/>
  <c r="H11" i="5"/>
  <c r="H12" i="5"/>
  <c r="H16" i="5"/>
  <c r="H18" i="5"/>
  <c r="G8" i="5"/>
  <c r="G10" i="5"/>
  <c r="G12" i="5"/>
  <c r="G16" i="5"/>
  <c r="F11" i="5"/>
  <c r="E11" i="5"/>
  <c r="D11" i="5"/>
  <c r="C11" i="5"/>
  <c r="G11" i="5" s="1"/>
  <c r="F17" i="5"/>
  <c r="F15" i="5"/>
  <c r="G15" i="5" s="1"/>
  <c r="F9" i="5"/>
  <c r="F7" i="5"/>
  <c r="E17" i="5"/>
  <c r="E15" i="5"/>
  <c r="E9" i="5"/>
  <c r="E6" i="5" s="1"/>
  <c r="E7" i="5"/>
  <c r="D17" i="5"/>
  <c r="D14" i="5" s="1"/>
  <c r="D15" i="5"/>
  <c r="D9" i="5"/>
  <c r="D7" i="5"/>
  <c r="C15" i="5"/>
  <c r="C17" i="5"/>
  <c r="C7" i="5"/>
  <c r="C9" i="5"/>
  <c r="L33" i="3"/>
  <c r="L36" i="3"/>
  <c r="L38" i="3"/>
  <c r="L41" i="3"/>
  <c r="L42" i="3"/>
  <c r="L43" i="3"/>
  <c r="L44" i="3"/>
  <c r="L46" i="3"/>
  <c r="L47" i="3"/>
  <c r="L48" i="3"/>
  <c r="L49" i="3"/>
  <c r="L50" i="3"/>
  <c r="L52" i="3"/>
  <c r="L53" i="3"/>
  <c r="L54" i="3"/>
  <c r="L55" i="3"/>
  <c r="L56" i="3"/>
  <c r="L57" i="3"/>
  <c r="L59" i="3"/>
  <c r="L60" i="3"/>
  <c r="L62" i="3"/>
  <c r="L63" i="3"/>
  <c r="L64" i="3"/>
  <c r="L65" i="3"/>
  <c r="L66" i="3"/>
  <c r="L69" i="3"/>
  <c r="L70" i="3"/>
  <c r="L74" i="3"/>
  <c r="L77" i="3"/>
  <c r="L79" i="3"/>
  <c r="L82" i="3"/>
  <c r="K33" i="3"/>
  <c r="K36" i="3"/>
  <c r="K38" i="3"/>
  <c r="K41" i="3"/>
  <c r="K42" i="3"/>
  <c r="K43" i="3"/>
  <c r="K44" i="3"/>
  <c r="K46" i="3"/>
  <c r="K47" i="3"/>
  <c r="K48" i="3"/>
  <c r="K49" i="3"/>
  <c r="K50" i="3"/>
  <c r="K52" i="3"/>
  <c r="K53" i="3"/>
  <c r="K54" i="3"/>
  <c r="K55" i="3"/>
  <c r="K56" i="3"/>
  <c r="K57" i="3"/>
  <c r="K59" i="3"/>
  <c r="K60" i="3"/>
  <c r="K62" i="3"/>
  <c r="K63" i="3"/>
  <c r="K64" i="3"/>
  <c r="K65" i="3"/>
  <c r="K66" i="3"/>
  <c r="K69" i="3"/>
  <c r="K70" i="3"/>
  <c r="K74" i="3"/>
  <c r="K77" i="3"/>
  <c r="K79" i="3"/>
  <c r="K82" i="3"/>
  <c r="I81" i="3"/>
  <c r="I80" i="3" s="1"/>
  <c r="I78" i="3"/>
  <c r="I72" i="3" s="1"/>
  <c r="I68" i="3"/>
  <c r="I67" i="3" s="1"/>
  <c r="I61" i="3"/>
  <c r="I45" i="3"/>
  <c r="I40" i="3"/>
  <c r="I37" i="3"/>
  <c r="I35" i="3"/>
  <c r="J81" i="3"/>
  <c r="H81" i="3"/>
  <c r="H80" i="3" s="1"/>
  <c r="G81" i="3"/>
  <c r="G80" i="3" s="1"/>
  <c r="H78" i="3"/>
  <c r="H72" i="3" s="1"/>
  <c r="J78" i="3"/>
  <c r="K78" i="3" s="1"/>
  <c r="H68" i="3"/>
  <c r="H67" i="3" s="1"/>
  <c r="J68" i="3"/>
  <c r="J67" i="3" s="1"/>
  <c r="H61" i="3"/>
  <c r="J61" i="3"/>
  <c r="H45" i="3"/>
  <c r="H40" i="3"/>
  <c r="J40" i="3"/>
  <c r="H37" i="3"/>
  <c r="J37" i="3"/>
  <c r="H35" i="3"/>
  <c r="J35" i="3"/>
  <c r="L32" i="3"/>
  <c r="G78" i="3"/>
  <c r="G68" i="3"/>
  <c r="G67" i="3" s="1"/>
  <c r="G61" i="3"/>
  <c r="G51" i="3"/>
  <c r="G45" i="3"/>
  <c r="G40" i="3"/>
  <c r="G37" i="3"/>
  <c r="G35" i="3"/>
  <c r="L14" i="3"/>
  <c r="L20" i="3"/>
  <c r="L21" i="3"/>
  <c r="L24" i="3"/>
  <c r="L25" i="3"/>
  <c r="K14" i="3"/>
  <c r="K20" i="3"/>
  <c r="K21" i="3"/>
  <c r="K24" i="3"/>
  <c r="K25" i="3"/>
  <c r="H23" i="3"/>
  <c r="H22" i="3" s="1"/>
  <c r="I23" i="3"/>
  <c r="I22" i="3" s="1"/>
  <c r="J23" i="3"/>
  <c r="J22" i="3" s="1"/>
  <c r="H18" i="3"/>
  <c r="H11" i="3" s="1"/>
  <c r="I18" i="3"/>
  <c r="I11" i="3" s="1"/>
  <c r="G23" i="3"/>
  <c r="G22" i="3" s="1"/>
  <c r="G19" i="3"/>
  <c r="G18" i="3" s="1"/>
  <c r="G12" i="3"/>
  <c r="L18" i="1"/>
  <c r="L17" i="1"/>
  <c r="K14" i="1"/>
  <c r="L14" i="1"/>
  <c r="K18" i="1"/>
  <c r="K17" i="1"/>
  <c r="I19" i="1"/>
  <c r="I16" i="1"/>
  <c r="H19" i="1"/>
  <c r="J19" i="1"/>
  <c r="H16" i="1"/>
  <c r="J16" i="1"/>
  <c r="G19" i="1"/>
  <c r="G20" i="1" s="1"/>
  <c r="G25" i="1" s="1"/>
  <c r="L61" i="3" l="1"/>
  <c r="K32" i="3"/>
  <c r="G11" i="3"/>
  <c r="F6" i="5"/>
  <c r="H6" i="5" s="1"/>
  <c r="D6" i="5"/>
  <c r="I39" i="3"/>
  <c r="I71" i="3"/>
  <c r="K40" i="3"/>
  <c r="L51" i="3"/>
  <c r="K35" i="3"/>
  <c r="K45" i="3"/>
  <c r="L67" i="3"/>
  <c r="L81" i="3"/>
  <c r="L35" i="3"/>
  <c r="L37" i="3"/>
  <c r="L45" i="3"/>
  <c r="H71" i="3"/>
  <c r="L73" i="3"/>
  <c r="J80" i="3"/>
  <c r="L80" i="3" s="1"/>
  <c r="L40" i="3"/>
  <c r="K37" i="3"/>
  <c r="H9" i="5"/>
  <c r="G9" i="5"/>
  <c r="H7" i="5"/>
  <c r="G7" i="5"/>
  <c r="C6" i="5"/>
  <c r="K61" i="3"/>
  <c r="K51" i="3"/>
  <c r="I31" i="3"/>
  <c r="K81" i="3"/>
  <c r="L19" i="1"/>
  <c r="L68" i="3"/>
  <c r="K68" i="3"/>
  <c r="K67" i="3"/>
  <c r="I64" i="7"/>
  <c r="I65" i="7"/>
  <c r="I31" i="7"/>
  <c r="K73" i="3"/>
  <c r="L78" i="3"/>
  <c r="J72" i="3"/>
  <c r="K19" i="1"/>
  <c r="I20" i="1"/>
  <c r="I25" i="1" s="1"/>
  <c r="K16" i="1"/>
  <c r="L16" i="1"/>
  <c r="G6" i="8"/>
  <c r="G7" i="8"/>
  <c r="H7" i="8"/>
  <c r="H15" i="5"/>
  <c r="H17" i="5"/>
  <c r="G17" i="5"/>
  <c r="C14" i="5"/>
  <c r="J39" i="3"/>
  <c r="H39" i="3"/>
  <c r="J31" i="3"/>
  <c r="J30" i="3" s="1"/>
  <c r="H31" i="3"/>
  <c r="G72" i="3"/>
  <c r="G71" i="3" s="1"/>
  <c r="G39" i="3"/>
  <c r="G31" i="3"/>
  <c r="L12" i="3"/>
  <c r="K22" i="3"/>
  <c r="K13" i="3"/>
  <c r="L22" i="3"/>
  <c r="L23" i="3"/>
  <c r="L19" i="3"/>
  <c r="L13" i="3"/>
  <c r="K23" i="3"/>
  <c r="K19" i="3"/>
  <c r="J18" i="3"/>
  <c r="J11" i="3" s="1"/>
  <c r="H10" i="3"/>
  <c r="J20" i="1"/>
  <c r="J25" i="1" s="1"/>
  <c r="H20" i="1"/>
  <c r="H25" i="1" s="1"/>
  <c r="G6" i="5" l="1"/>
  <c r="J71" i="3"/>
  <c r="J29" i="3" s="1"/>
  <c r="K31" i="3"/>
  <c r="K39" i="3"/>
  <c r="L39" i="3"/>
  <c r="I30" i="3"/>
  <c r="I29" i="3" s="1"/>
  <c r="K80" i="3"/>
  <c r="K25" i="1"/>
  <c r="G14" i="5"/>
  <c r="L31" i="3"/>
  <c r="I30" i="7"/>
  <c r="K72" i="3"/>
  <c r="L72" i="3"/>
  <c r="L71" i="3"/>
  <c r="H14" i="5"/>
  <c r="K20" i="1"/>
  <c r="L20" i="1"/>
  <c r="H30" i="3"/>
  <c r="H29" i="3" s="1"/>
  <c r="G30" i="3"/>
  <c r="G29" i="3" s="1"/>
  <c r="L18" i="3"/>
  <c r="K18" i="3"/>
  <c r="G10" i="3"/>
  <c r="I10" i="3"/>
  <c r="K71" i="3" l="1"/>
  <c r="K30" i="3"/>
  <c r="L30" i="3"/>
  <c r="L29" i="3"/>
  <c r="J10" i="3"/>
  <c r="K11" i="3"/>
  <c r="L11" i="3"/>
  <c r="K29" i="3" l="1"/>
  <c r="I13" i="7"/>
  <c r="K10" i="3"/>
  <c r="L10" i="3"/>
  <c r="I12" i="7" l="1"/>
  <c r="H10" i="7"/>
  <c r="I10" i="7" s="1"/>
</calcChain>
</file>

<file path=xl/sharedStrings.xml><?xml version="1.0" encoding="utf-8"?>
<sst xmlns="http://schemas.openxmlformats.org/spreadsheetml/2006/main" count="261" uniqueCount="144">
  <si>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</si>
  <si>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</si>
  <si>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</si>
  <si>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</si>
  <si>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</si>
  <si>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</si>
  <si>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BROJČANA OZNAKA I NAZIV</t>
  </si>
  <si>
    <t>II. POSEBNI DIO</t>
  </si>
  <si>
    <t>I. OPĆI DIO</t>
  </si>
  <si>
    <t>Materijalni rashodi</t>
  </si>
  <si>
    <t>Pomoći iz inozemstva i od subjekata unutar općeg proračuna</t>
  </si>
  <si>
    <t>1 Opći prihodi i primici</t>
  </si>
  <si>
    <t>11 Opći prihodi i primici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</si>
  <si>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</si>
  <si>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</si>
  <si>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</si>
  <si>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</si>
  <si>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</si>
  <si>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</si>
  <si>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</si>
  <si>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</si>
  <si>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</si>
  <si>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</si>
  <si>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</si>
  <si>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</si>
  <si>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</si>
  <si>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</si>
  <si>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</si>
  <si>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</si>
  <si>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</si>
  <si>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</si>
  <si>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>5=4/3*100</t>
  </si>
  <si>
    <t xml:space="preserve">UKUPNO PRIHODI </t>
  </si>
  <si>
    <t>UKUPNO RASHODI</t>
  </si>
  <si>
    <t>UKUPNO PRIHODI</t>
  </si>
  <si>
    <t>INDEKS**</t>
  </si>
  <si>
    <t xml:space="preserve"> RAČUN PRIHODA I RASHODA </t>
  </si>
  <si>
    <t>IZVJEŠTAJ PO PROGRAMSKOJ KLASIFIKACIJI</t>
  </si>
  <si>
    <t>PRIJENOS SREDSTAVA U SLJEDEĆE RAZDOBLJE</t>
  </si>
  <si>
    <t>SAŽETAK RAČUNA PRIHODA I RASHODA</t>
  </si>
  <si>
    <t>Pomoći proračunskim korisnicima iz proračuna koji im nije nadležan</t>
  </si>
  <si>
    <t>Tekuće pomoći proračunskim korisnicima iz proračuna koji im nije nadležan</t>
  </si>
  <si>
    <t>Prihodi od prodaje proizvoda i robe te pruženih usluga i prihodi od donacija</t>
  </si>
  <si>
    <t>Prihodi od pruženih usluga</t>
  </si>
  <si>
    <t>Prihodi iz nadležnog proračuna za financiranje redovne djelatnosti proračunskih korisnika</t>
  </si>
  <si>
    <t>Prihodi iz nadležnog proračuna</t>
  </si>
  <si>
    <t>Prihodi iz nadležnog proračuna za financiranje rashoda poslovanja</t>
  </si>
  <si>
    <t>Prihodi iz nadležnog proračuna za financiranje rashoda za nabavu nefin.imovine</t>
  </si>
  <si>
    <t>Ostali rashodi za zaposlene</t>
  </si>
  <si>
    <t>Doprinosi na plaće</t>
  </si>
  <si>
    <t>Doprinosi za obvezno zdr.osiguranje</t>
  </si>
  <si>
    <t>Naknade za prijevoz</t>
  </si>
  <si>
    <t>Stručno usavaršavanje zaposlenika</t>
  </si>
  <si>
    <t>Ostale naknade troškova zaposlenima</t>
  </si>
  <si>
    <t>Rashodi za materijal i energiju</t>
  </si>
  <si>
    <t>Uredski materijal i ostali materijali</t>
  </si>
  <si>
    <t>Energija</t>
  </si>
  <si>
    <t>Materijal i dijelovi za TIO</t>
  </si>
  <si>
    <t>SI i auto gume</t>
  </si>
  <si>
    <t>Službena, radna i zaštitna odjeća i obuća</t>
  </si>
  <si>
    <t>Rashodi za usluge</t>
  </si>
  <si>
    <t>Usluge telefona, pošte i prijevoza</t>
  </si>
  <si>
    <t>Usluge TIO</t>
  </si>
  <si>
    <t>Usluge promidžbe i informiranja</t>
  </si>
  <si>
    <t>Komunalne usluge</t>
  </si>
  <si>
    <t>Zakupnine i najamnine</t>
  </si>
  <si>
    <t>Zdravstvene i veterinske usluge</t>
  </si>
  <si>
    <t>Računalne usluge</t>
  </si>
  <si>
    <t>Ostale usluge</t>
  </si>
  <si>
    <t>Ostali nespomenuti rashodi poslovanja</t>
  </si>
  <si>
    <t>Naknade za rad predstav. i izvršnih tijela</t>
  </si>
  <si>
    <t>Premije osiguranja</t>
  </si>
  <si>
    <t>Pristojbe i naknade</t>
  </si>
  <si>
    <t>Reprezentacija</t>
  </si>
  <si>
    <t>Ostali nespomenuti rashodi</t>
  </si>
  <si>
    <t>Financijski rashodi</t>
  </si>
  <si>
    <t>Ostali financijski rashodi</t>
  </si>
  <si>
    <t>Bankarske usluge i usl.platnog prometa</t>
  </si>
  <si>
    <t>Zatezne kamate</t>
  </si>
  <si>
    <t>Rashodi za nabavu proizvedene DI</t>
  </si>
  <si>
    <t>Postojenja i oprema</t>
  </si>
  <si>
    <t>Uredska oprema i namještaj</t>
  </si>
  <si>
    <t>Uređaji, strojevi i oprema</t>
  </si>
  <si>
    <t>Knjige, umjetnička djela i ostale izložbene vrijednosti</t>
  </si>
  <si>
    <t>Knjige</t>
  </si>
  <si>
    <t>OSTVARENJE/IZVRŠENJE 
01.01.-30.06.2024.</t>
  </si>
  <si>
    <t>Rashodi za dodatna ulaganja na nefinancijskoj imovini</t>
  </si>
  <si>
    <t>Dodatna ulaganja na građevinskim objektima</t>
  </si>
  <si>
    <t xml:space="preserve"> IZVRŠENJE 
01.01.-30.06.2024.</t>
  </si>
  <si>
    <t>5 Pomoći</t>
  </si>
  <si>
    <t>082 Službe kulture</t>
  </si>
  <si>
    <t>A56502804</t>
  </si>
  <si>
    <t>Opći prihodi i primici</t>
  </si>
  <si>
    <t>Usluge tekućeg i investicijskog održavanja</t>
  </si>
  <si>
    <t>Rashodi za nabavu nefinancijske imovine</t>
  </si>
  <si>
    <t>Rashodi za nabavu proizvedene dugotrajne imovine</t>
  </si>
  <si>
    <t>A78300004</t>
  </si>
  <si>
    <t>Doprinosi za obvezno zdravstveno osiguranje</t>
  </si>
  <si>
    <t>Bankarske usluge i usluge platnog prometa</t>
  </si>
  <si>
    <t>Naknade za prijevoz, za rad na terenu i odvojeni život</t>
  </si>
  <si>
    <t>Stručno usavršavanje zaposlenika</t>
  </si>
  <si>
    <t>Materijal i dijelovi za tekuće i investicijsko održavanje</t>
  </si>
  <si>
    <t>Sitni inventar i auto gume</t>
  </si>
  <si>
    <t>Zdravstvene i veterinarske usluge</t>
  </si>
  <si>
    <t>Naknade za rad predstavničkih tijela</t>
  </si>
  <si>
    <t>A78300104</t>
  </si>
  <si>
    <t>Vlastiti prihodi</t>
  </si>
  <si>
    <t>Uređaji, strojevi i opreme za ostale namjene</t>
  </si>
  <si>
    <t>DRŽAVNI ARHIV U KARLOVCU</t>
  </si>
  <si>
    <t>Ljudevita Šestića 5, Karlovac</t>
  </si>
  <si>
    <t>OIB: 99575902022</t>
  </si>
  <si>
    <t>08 Rekreacija, kultura i religija</t>
  </si>
  <si>
    <t>055 Ministarstvo kulture i medija</t>
  </si>
  <si>
    <t>055 35 Arhivi</t>
  </si>
  <si>
    <t>Razdjel</t>
  </si>
  <si>
    <t>Glava</t>
  </si>
  <si>
    <t>00801 Državni arhiv u Karlovcu</t>
  </si>
  <si>
    <t>RKDP</t>
  </si>
  <si>
    <t>Redovna djelatnost: Administracija i upravljanje</t>
  </si>
  <si>
    <t>Programska djelatnost</t>
  </si>
  <si>
    <t>Arhivska djelatnost</t>
  </si>
  <si>
    <t>Investicijska potpora</t>
  </si>
  <si>
    <t>IZVORNI PLAN 2025.</t>
  </si>
  <si>
    <t>TEKUĆI PLAN 2025.</t>
  </si>
  <si>
    <t>OSTVARENJE/IZVRŠENJE 
2025.</t>
  </si>
  <si>
    <t>IZVRŠENJE FINANCIJSKOG PLANA
ZA PRVO POLUGODIŠTE 2025. GODINE</t>
  </si>
  <si>
    <t>OSTVARENJE/IZVRŠENJE 
01.01.-30.06.2025.</t>
  </si>
  <si>
    <t xml:space="preserve"> IZVRŠENJE 
01.01.-30.06.2025. </t>
  </si>
  <si>
    <t xml:space="preserve"> IZVRŠENJE 
01.01.-30.06.2025.</t>
  </si>
  <si>
    <t>PRIJENOS SREDSTAVA IZ PRETHODNE GODINE</t>
  </si>
  <si>
    <t xml:space="preserve">NETO FINANCIRANJE </t>
  </si>
  <si>
    <t xml:space="preserve">VIŠAK/MANJAK + NETO FINANCIRANJE </t>
  </si>
  <si>
    <t>Kapitalne pomoći proračunskim korisnicima iz proračuna koji im nije nadležan</t>
  </si>
  <si>
    <t>Pomoći temeljem prijenosa EU sredstava</t>
  </si>
  <si>
    <t>Tekuće pomoći temeljem prijenosa EU sredstava</t>
  </si>
  <si>
    <t>Intelektualne usluge</t>
  </si>
  <si>
    <t>Komunkacijska oprema</t>
  </si>
  <si>
    <t>SAŽETAK  RAČUNA PRIHODA I RASHODA</t>
  </si>
  <si>
    <t>Komunikacijska oprema</t>
  </si>
  <si>
    <t>Pomoći</t>
  </si>
  <si>
    <t>Plaće za prekovremeni rad</t>
  </si>
  <si>
    <t>Instrumneti i uređaji</t>
  </si>
  <si>
    <t>52 Pomoći</t>
  </si>
  <si>
    <t>Instrumenti i uređaji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</si>
</sst>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3" fillId="3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" fillId="0" borderId="0" xfId="0" applyFont="1" applyAlignment="1">
      <alignment vertical="top" wrapText="1"/>
    </xf>
    <xf numFmtId="0" fontId="6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center" wrapText="1"/>
    </xf>
    <xf numFmtId="4" fontId="16" fillId="0" borderId="3" xfId="0" applyNumberFormat="1" applyFont="1" applyBorder="1"/>
    <xf numFmtId="4" fontId="8" fillId="2" borderId="3" xfId="0" applyNumberFormat="1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10" fontId="16" fillId="0" borderId="3" xfId="0" applyNumberFormat="1" applyFont="1" applyBorder="1" applyAlignment="1">
      <alignment horizontal="right"/>
    </xf>
    <xf numFmtId="10" fontId="0" fillId="0" borderId="3" xfId="0" applyNumberFormat="1" applyBorder="1"/>
    <xf numFmtId="0" fontId="5" fillId="2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10" fontId="3" fillId="2" borderId="3" xfId="0" applyNumberFormat="1" applyFont="1" applyFill="1" applyBorder="1" applyAlignment="1">
      <alignment horizontal="right"/>
    </xf>
    <xf numFmtId="10" fontId="5" fillId="2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 wrapText="1"/>
    </xf>
    <xf numFmtId="10" fontId="17" fillId="0" borderId="3" xfId="0" applyNumberFormat="1" applyFont="1" applyBorder="1" applyAlignment="1">
      <alignment horizontal="right"/>
    </xf>
    <xf numFmtId="0" fontId="18" fillId="0" borderId="0" xfId="0" applyFont="1"/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" fontId="19" fillId="2" borderId="4" xfId="0" applyNumberFormat="1" applyFont="1" applyFill="1" applyBorder="1" applyAlignment="1">
      <alignment horizontal="right"/>
    </xf>
    <xf numFmtId="0" fontId="19" fillId="2" borderId="1" xfId="0" applyFont="1" applyFill="1" applyBorder="1" applyAlignment="1">
      <alignment horizontal="right" vertical="center" wrapText="1"/>
    </xf>
    <xf numFmtId="0" fontId="19" fillId="2" borderId="2" xfId="0" applyFont="1" applyFill="1" applyBorder="1" applyAlignment="1">
      <alignment horizontal="right" vertical="center" wrapText="1"/>
    </xf>
    <xf numFmtId="0" fontId="19" fillId="2" borderId="4" xfId="0" applyFont="1" applyFill="1" applyBorder="1" applyAlignment="1">
      <alignment horizontal="right" vertical="center" wrapText="1"/>
    </xf>
    <xf numFmtId="0" fontId="1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" fontId="5" fillId="3" borderId="3" xfId="0" quotePrefix="1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" fontId="8" fillId="2" borderId="4" xfId="0" applyNumberFormat="1" applyFont="1" applyFill="1" applyBorder="1" applyAlignment="1">
      <alignment horizontal="right"/>
    </xf>
    <xf numFmtId="0" fontId="8" fillId="0" borderId="4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8" fillId="3" borderId="1" xfId="0" quotePrefix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5" fillId="3" borderId="1" xfId="0" quotePrefix="1" applyFont="1" applyFill="1" applyBorder="1" applyAlignment="1">
      <alignment horizontal="left" vertical="center" wrapText="1"/>
    </xf>
    <xf numFmtId="0" fontId="5" fillId="3" borderId="2" xfId="0" quotePrefix="1" applyFont="1" applyFill="1" applyBorder="1" applyAlignment="1">
      <alignment horizontal="left" vertical="center" wrapText="1"/>
    </xf>
    <xf numFmtId="0" fontId="5" fillId="3" borderId="4" xfId="0" quotePrefix="1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4" fontId="5" fillId="3" borderId="3" xfId="0" applyNumberFormat="1" applyFont="1" applyFill="1" applyBorder="1" applyAlignment="1">
      <alignment horizontal="right"/>
    </xf>
    <xf numFmtId="4" fontId="0" fillId="0" borderId="0" xfId="0" applyNumberFormat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5"/>
  <sheetViews>
    <sheetView tabSelected="1" zoomScaleNormal="100" workbookViewId="0"/>
  </sheetViews>
  <sheetFormatPr defaultRowHeight="15" x14ac:dyDescent="0.25"/>
  <cols>
    <col min="1" max="1" width="6.28515625" customWidth="1"/>
    <col min="6" max="10" width="25.28515625" customWidth="1"/>
    <col min="11" max="12" width="12.7109375" customWidth="1"/>
    <col min="13" max="13" width="2.7109375" customWidth="1"/>
  </cols>
  <sheetData>
    <row r="1" spans="1:13" x14ac:dyDescent="0.25">
      <c r="A1" s="55" t="s">
        <v>108</v>
      </c>
    </row>
    <row r="2" spans="1:13" x14ac:dyDescent="0.25">
      <c r="A2" s="55" t="s">
        <v>109</v>
      </c>
    </row>
    <row r="3" spans="1:13" x14ac:dyDescent="0.25">
      <c r="A3" s="55" t="s">
        <v>110</v>
      </c>
    </row>
    <row r="5" spans="1:13" ht="42" customHeight="1" x14ac:dyDescent="0.25">
      <c r="B5" s="91" t="s">
        <v>125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19"/>
    </row>
    <row r="6" spans="1:13" ht="18" customHeight="1" x14ac:dyDescent="0.25"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"/>
    </row>
    <row r="7" spans="1:13" ht="15.75" customHeight="1" x14ac:dyDescent="0.25">
      <c r="B7" s="91" t="s">
        <v>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18"/>
    </row>
    <row r="8" spans="1:13" ht="18" x14ac:dyDescent="0.25"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2"/>
    </row>
    <row r="9" spans="1:13" ht="18" customHeight="1" x14ac:dyDescent="0.25">
      <c r="B9" s="91" t="s">
        <v>137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17"/>
    </row>
    <row r="10" spans="1:13" ht="18" customHeight="1" x14ac:dyDescent="0.25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7"/>
    </row>
    <row r="11" spans="1:13" ht="18" customHeight="1" x14ac:dyDescent="0.25">
      <c r="B11" s="99" t="s">
        <v>39</v>
      </c>
      <c r="C11" s="99"/>
      <c r="D11" s="99"/>
      <c r="E11" s="99"/>
      <c r="F11" s="99"/>
      <c r="G11" s="30"/>
      <c r="H11" s="31"/>
      <c r="I11" s="31"/>
      <c r="J11" s="31"/>
      <c r="K11" s="32"/>
      <c r="L11" s="32"/>
    </row>
    <row r="12" spans="1:13" ht="25.5" x14ac:dyDescent="0.25">
      <c r="B12" s="96" t="s">
        <v>6</v>
      </c>
      <c r="C12" s="96"/>
      <c r="D12" s="96"/>
      <c r="E12" s="96"/>
      <c r="F12" s="96"/>
      <c r="G12" s="20" t="s">
        <v>85</v>
      </c>
      <c r="H12" s="20" t="s">
        <v>122</v>
      </c>
      <c r="I12" s="20" t="s">
        <v>123</v>
      </c>
      <c r="J12" s="20" t="s">
        <v>124</v>
      </c>
      <c r="K12" s="20" t="s">
        <v>15</v>
      </c>
      <c r="L12" s="20" t="s">
        <v>35</v>
      </c>
    </row>
    <row r="13" spans="1:13" x14ac:dyDescent="0.25">
      <c r="B13" s="97">
        <v>1</v>
      </c>
      <c r="C13" s="97"/>
      <c r="D13" s="97"/>
      <c r="E13" s="97"/>
      <c r="F13" s="98"/>
      <c r="G13" s="23">
        <v>2</v>
      </c>
      <c r="H13" s="22">
        <v>3</v>
      </c>
      <c r="I13" s="22">
        <v>4</v>
      </c>
      <c r="J13" s="22">
        <v>5</v>
      </c>
      <c r="K13" s="22" t="s">
        <v>26</v>
      </c>
      <c r="L13" s="22" t="s">
        <v>27</v>
      </c>
    </row>
    <row r="14" spans="1:13" x14ac:dyDescent="0.25">
      <c r="B14" s="95" t="s">
        <v>17</v>
      </c>
      <c r="C14" s="87"/>
      <c r="D14" s="87"/>
      <c r="E14" s="87"/>
      <c r="F14" s="83"/>
      <c r="G14" s="35">
        <v>366371.77</v>
      </c>
      <c r="H14" s="51">
        <v>1795617.77</v>
      </c>
      <c r="I14" s="51">
        <f>H14</f>
        <v>1795617.77</v>
      </c>
      <c r="J14" s="51">
        <v>523854.02</v>
      </c>
      <c r="K14" s="51">
        <f t="shared" ref="K14:K20" si="0">J14/G14*100</f>
        <v>142.98427523496147</v>
      </c>
      <c r="L14" s="51">
        <f t="shared" ref="L14:L20" si="1">J14/I14*100</f>
        <v>29.1740273877998</v>
      </c>
    </row>
    <row r="15" spans="1:13" x14ac:dyDescent="0.25">
      <c r="B15" s="82" t="s">
        <v>16</v>
      </c>
      <c r="C15" s="83"/>
      <c r="D15" s="83"/>
      <c r="E15" s="83"/>
      <c r="F15" s="83"/>
      <c r="G15" s="35">
        <v>0</v>
      </c>
      <c r="H15" s="51">
        <v>0</v>
      </c>
      <c r="I15" s="51">
        <f>H15</f>
        <v>0</v>
      </c>
      <c r="J15" s="51">
        <v>0</v>
      </c>
      <c r="K15" s="51">
        <v>0</v>
      </c>
      <c r="L15" s="51">
        <v>0</v>
      </c>
    </row>
    <row r="16" spans="1:13" x14ac:dyDescent="0.25">
      <c r="B16" s="92" t="s">
        <v>0</v>
      </c>
      <c r="C16" s="93"/>
      <c r="D16" s="93"/>
      <c r="E16" s="93"/>
      <c r="F16" s="94"/>
      <c r="G16" s="52">
        <f>SUM(G14:G15)</f>
        <v>366371.77</v>
      </c>
      <c r="H16" s="52">
        <f t="shared" ref="H16:J16" si="2">SUM(H14:H15)</f>
        <v>1795617.77</v>
      </c>
      <c r="I16" s="52">
        <f t="shared" si="2"/>
        <v>1795617.77</v>
      </c>
      <c r="J16" s="52">
        <f t="shared" si="2"/>
        <v>523854.02</v>
      </c>
      <c r="K16" s="126">
        <f t="shared" si="0"/>
        <v>142.98427523496147</v>
      </c>
      <c r="L16" s="126">
        <f t="shared" si="1"/>
        <v>29.1740273877998</v>
      </c>
    </row>
    <row r="17" spans="1:49" x14ac:dyDescent="0.25">
      <c r="B17" s="86" t="s">
        <v>18</v>
      </c>
      <c r="C17" s="87"/>
      <c r="D17" s="87"/>
      <c r="E17" s="87"/>
      <c r="F17" s="87"/>
      <c r="G17" s="36">
        <v>325033.86</v>
      </c>
      <c r="H17" s="51">
        <v>786203.29</v>
      </c>
      <c r="I17" s="51">
        <f>H17</f>
        <v>786203.29</v>
      </c>
      <c r="J17" s="51">
        <v>383183.92</v>
      </c>
      <c r="K17" s="51">
        <f t="shared" si="0"/>
        <v>117.89046224291833</v>
      </c>
      <c r="L17" s="51">
        <f t="shared" si="1"/>
        <v>48.738529191349471</v>
      </c>
    </row>
    <row r="18" spans="1:49" x14ac:dyDescent="0.25">
      <c r="B18" s="82" t="s">
        <v>19</v>
      </c>
      <c r="C18" s="83"/>
      <c r="D18" s="83"/>
      <c r="E18" s="83"/>
      <c r="F18" s="83"/>
      <c r="G18" s="35">
        <v>29112.26</v>
      </c>
      <c r="H18" s="51">
        <v>1019414.48</v>
      </c>
      <c r="I18" s="51">
        <f>H18</f>
        <v>1019414.48</v>
      </c>
      <c r="J18" s="51">
        <v>120349.8</v>
      </c>
      <c r="K18" s="51">
        <f t="shared" si="0"/>
        <v>413.39902845055656</v>
      </c>
      <c r="L18" s="51">
        <f t="shared" si="1"/>
        <v>11.805776978957569</v>
      </c>
    </row>
    <row r="19" spans="1:49" x14ac:dyDescent="0.25">
      <c r="B19" s="12" t="s">
        <v>1</v>
      </c>
      <c r="C19" s="29"/>
      <c r="D19" s="29"/>
      <c r="E19" s="29"/>
      <c r="F19" s="29"/>
      <c r="G19" s="52">
        <f>SUM(G17:G18)</f>
        <v>354146.12</v>
      </c>
      <c r="H19" s="52">
        <f t="shared" ref="H19:J19" si="3">SUM(H17:H18)</f>
        <v>1805617.77</v>
      </c>
      <c r="I19" s="52">
        <f t="shared" si="3"/>
        <v>1805617.77</v>
      </c>
      <c r="J19" s="52">
        <f t="shared" si="3"/>
        <v>503533.72</v>
      </c>
      <c r="K19" s="126">
        <f t="shared" si="0"/>
        <v>142.18247541438544</v>
      </c>
      <c r="L19" s="126">
        <f t="shared" si="1"/>
        <v>27.887060504505335</v>
      </c>
    </row>
    <row r="20" spans="1:49" x14ac:dyDescent="0.25">
      <c r="B20" s="84" t="s">
        <v>2</v>
      </c>
      <c r="C20" s="85"/>
      <c r="D20" s="85"/>
      <c r="E20" s="85"/>
      <c r="F20" s="85"/>
      <c r="G20" s="53">
        <f>G16-G19</f>
        <v>12225.650000000023</v>
      </c>
      <c r="H20" s="53">
        <f t="shared" ref="H20:J20" si="4">H16-H19</f>
        <v>-10000</v>
      </c>
      <c r="I20" s="53">
        <f t="shared" si="4"/>
        <v>-10000</v>
      </c>
      <c r="J20" s="53">
        <f t="shared" si="4"/>
        <v>20320.300000000047</v>
      </c>
      <c r="K20" s="126">
        <f t="shared" si="0"/>
        <v>166.21038554187308</v>
      </c>
      <c r="L20" s="126">
        <f t="shared" si="1"/>
        <v>-203.20300000000046</v>
      </c>
    </row>
    <row r="21" spans="1:49" x14ac:dyDescent="0.25">
      <c r="K21" s="127"/>
      <c r="L21" s="127"/>
    </row>
    <row r="22" spans="1:49" s="25" customFormat="1" ht="15" customHeight="1" x14ac:dyDescent="0.25">
      <c r="A22"/>
      <c r="B22" s="95" t="s">
        <v>129</v>
      </c>
      <c r="C22" s="87"/>
      <c r="D22" s="87"/>
      <c r="E22" s="87"/>
      <c r="F22" s="87"/>
      <c r="G22" s="36">
        <v>0</v>
      </c>
      <c r="H22" s="36">
        <v>29502.91</v>
      </c>
      <c r="I22" s="36">
        <f>H22</f>
        <v>29502.91</v>
      </c>
      <c r="J22" s="36">
        <v>0</v>
      </c>
      <c r="K22" s="51">
        <v>0</v>
      </c>
      <c r="L22" s="51">
        <f t="shared" ref="L22:L24" si="5">J22/I22*100</f>
        <v>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25" customFormat="1" ht="15" customHeight="1" x14ac:dyDescent="0.25">
      <c r="A23"/>
      <c r="B23" s="95" t="s">
        <v>38</v>
      </c>
      <c r="C23" s="87"/>
      <c r="D23" s="87"/>
      <c r="E23" s="87"/>
      <c r="F23" s="87"/>
      <c r="G23" s="36">
        <v>0</v>
      </c>
      <c r="H23" s="36">
        <v>19502.91</v>
      </c>
      <c r="I23" s="36">
        <f>H23</f>
        <v>19502.91</v>
      </c>
      <c r="J23" s="36">
        <v>0</v>
      </c>
      <c r="K23" s="51">
        <v>0</v>
      </c>
      <c r="L23" s="51">
        <f t="shared" si="5"/>
        <v>0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67" customFormat="1" x14ac:dyDescent="0.25">
      <c r="A24" s="66"/>
      <c r="B24" s="101" t="s">
        <v>130</v>
      </c>
      <c r="C24" s="102"/>
      <c r="D24" s="102"/>
      <c r="E24" s="102"/>
      <c r="F24" s="103"/>
      <c r="G24" s="68">
        <f>G22-G23</f>
        <v>0</v>
      </c>
      <c r="H24" s="68">
        <f t="shared" ref="H24:J24" si="6">H22-H23</f>
        <v>10000</v>
      </c>
      <c r="I24" s="68">
        <f t="shared" si="6"/>
        <v>10000</v>
      </c>
      <c r="J24" s="68">
        <f t="shared" si="6"/>
        <v>0</v>
      </c>
      <c r="K24" s="126">
        <v>0</v>
      </c>
      <c r="L24" s="126">
        <f t="shared" si="5"/>
        <v>0</v>
      </c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</row>
    <row r="25" spans="1:49" x14ac:dyDescent="0.25">
      <c r="B25" s="88" t="s">
        <v>131</v>
      </c>
      <c r="C25" s="89"/>
      <c r="D25" s="89"/>
      <c r="E25" s="89"/>
      <c r="F25" s="90"/>
      <c r="G25" s="53">
        <f>G20+G24</f>
        <v>12225.650000000023</v>
      </c>
      <c r="H25" s="53">
        <f>H20+H24</f>
        <v>0</v>
      </c>
      <c r="I25" s="53">
        <f>I20+I24</f>
        <v>0</v>
      </c>
      <c r="J25" s="53">
        <f>J20+J24</f>
        <v>20320.300000000047</v>
      </c>
      <c r="K25" s="126">
        <f t="shared" ref="K25" si="7">J25/G25*100</f>
        <v>166.21038554187308</v>
      </c>
      <c r="L25" s="126">
        <v>0</v>
      </c>
    </row>
  </sheetData>
  <mergeCells count="19">
    <mergeCell ref="B24:F24"/>
    <mergeCell ref="B22:F22"/>
    <mergeCell ref="B23:F23"/>
    <mergeCell ref="B18:F18"/>
    <mergeCell ref="B20:F20"/>
    <mergeCell ref="B17:F17"/>
    <mergeCell ref="B25:F25"/>
    <mergeCell ref="B5:L5"/>
    <mergeCell ref="B16:F16"/>
    <mergeCell ref="B14:F14"/>
    <mergeCell ref="B15:F15"/>
    <mergeCell ref="B12:F12"/>
    <mergeCell ref="B13:F13"/>
    <mergeCell ref="B11:F11"/>
    <mergeCell ref="B6:L6"/>
    <mergeCell ref="B8:L8"/>
    <mergeCell ref="B10:L10"/>
    <mergeCell ref="B9:L9"/>
    <mergeCell ref="B7:L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7"/>
  <sheetViews>
    <sheetView zoomScale="90" zoomScaleNormal="90" workbookViewId="0">
      <pane xSplit="7" topLeftCell="H1" activePane="topRight" state="frozen"/>
      <selection activeCell="A22" sqref="A22"/>
      <selection pane="topRight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2:12" ht="15.75" customHeight="1" x14ac:dyDescent="0.25">
      <c r="B2" s="91" t="s">
        <v>8</v>
      </c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2:12" ht="18" x14ac:dyDescent="0.25"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ht="15.75" customHeight="1" x14ac:dyDescent="0.25">
      <c r="B4" s="91" t="s">
        <v>36</v>
      </c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2:12" ht="18" x14ac:dyDescent="0.25"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2:12" ht="15.75" customHeight="1" x14ac:dyDescent="0.25">
      <c r="B6" s="91" t="s">
        <v>28</v>
      </c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2:12" ht="18" x14ac:dyDescent="0.25"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2:12" ht="45" customHeight="1" x14ac:dyDescent="0.25">
      <c r="B8" s="107" t="s">
        <v>6</v>
      </c>
      <c r="C8" s="108"/>
      <c r="D8" s="108"/>
      <c r="E8" s="108"/>
      <c r="F8" s="109"/>
      <c r="G8" s="24" t="s">
        <v>85</v>
      </c>
      <c r="H8" s="24" t="s">
        <v>122</v>
      </c>
      <c r="I8" s="24" t="s">
        <v>123</v>
      </c>
      <c r="J8" s="24" t="s">
        <v>126</v>
      </c>
      <c r="K8" s="24" t="s">
        <v>15</v>
      </c>
      <c r="L8" s="24" t="s">
        <v>35</v>
      </c>
    </row>
    <row r="9" spans="2:12" x14ac:dyDescent="0.25">
      <c r="B9" s="104">
        <v>1</v>
      </c>
      <c r="C9" s="105"/>
      <c r="D9" s="105"/>
      <c r="E9" s="105"/>
      <c r="F9" s="106"/>
      <c r="G9" s="26">
        <v>2</v>
      </c>
      <c r="H9" s="26">
        <v>3</v>
      </c>
      <c r="I9" s="26">
        <v>4</v>
      </c>
      <c r="J9" s="26">
        <v>5</v>
      </c>
      <c r="K9" s="26" t="s">
        <v>26</v>
      </c>
      <c r="L9" s="26" t="s">
        <v>27</v>
      </c>
    </row>
    <row r="10" spans="2:12" x14ac:dyDescent="0.25">
      <c r="B10" s="3"/>
      <c r="C10" s="3"/>
      <c r="D10" s="3"/>
      <c r="E10" s="3"/>
      <c r="F10" s="3" t="s">
        <v>34</v>
      </c>
      <c r="G10" s="39">
        <f>G11</f>
        <v>366371.77</v>
      </c>
      <c r="H10" s="39">
        <f t="shared" ref="H10:J10" si="0">H11</f>
        <v>1795617.77</v>
      </c>
      <c r="I10" s="39">
        <f t="shared" si="0"/>
        <v>1795617.77</v>
      </c>
      <c r="J10" s="39">
        <f t="shared" si="0"/>
        <v>523854.01999999996</v>
      </c>
      <c r="K10" s="54">
        <f>J10/G10</f>
        <v>1.4298427523496144</v>
      </c>
      <c r="L10" s="54">
        <f>J10/I10</f>
        <v>0.29174027387799795</v>
      </c>
    </row>
    <row r="11" spans="2:12" x14ac:dyDescent="0.25">
      <c r="B11" s="3">
        <v>6</v>
      </c>
      <c r="C11" s="3"/>
      <c r="D11" s="3"/>
      <c r="E11" s="3"/>
      <c r="F11" s="3" t="s">
        <v>3</v>
      </c>
      <c r="G11" s="38">
        <f>G12+G18+G22</f>
        <v>366371.77</v>
      </c>
      <c r="H11" s="38">
        <f>H12+H18+H22</f>
        <v>1795617.77</v>
      </c>
      <c r="I11" s="38">
        <f t="shared" ref="I11:J11" si="1">I12+I18+I22</f>
        <v>1795617.77</v>
      </c>
      <c r="J11" s="38">
        <f t="shared" si="1"/>
        <v>523854.01999999996</v>
      </c>
      <c r="K11" s="54">
        <f t="shared" ref="K11:K25" si="2">J11/G11</f>
        <v>1.4298427523496144</v>
      </c>
      <c r="L11" s="54">
        <f t="shared" ref="L11:L25" si="3">J11/I11</f>
        <v>0.29174027387799795</v>
      </c>
    </row>
    <row r="12" spans="2:12" ht="25.5" x14ac:dyDescent="0.25">
      <c r="B12" s="3"/>
      <c r="C12" s="7">
        <v>63</v>
      </c>
      <c r="D12" s="7"/>
      <c r="E12" s="7"/>
      <c r="F12" s="7" t="s">
        <v>10</v>
      </c>
      <c r="G12" s="37">
        <f>G13</f>
        <v>15826.98</v>
      </c>
      <c r="H12" s="37">
        <f>H13+H16</f>
        <v>39010</v>
      </c>
      <c r="I12" s="37">
        <f>I13+I16</f>
        <v>39010</v>
      </c>
      <c r="J12" s="37">
        <f>J13+J16</f>
        <v>20459.28</v>
      </c>
      <c r="K12" s="45">
        <f>J12/G12</f>
        <v>1.292683758998874</v>
      </c>
      <c r="L12" s="45">
        <f t="shared" si="3"/>
        <v>0.524462445526788</v>
      </c>
    </row>
    <row r="13" spans="2:12" ht="25.5" x14ac:dyDescent="0.25">
      <c r="B13" s="4"/>
      <c r="C13" s="4"/>
      <c r="D13" s="4">
        <v>636</v>
      </c>
      <c r="E13" s="4"/>
      <c r="F13" s="7" t="s">
        <v>40</v>
      </c>
      <c r="G13" s="37">
        <f>G14+G15</f>
        <v>15826.98</v>
      </c>
      <c r="H13" s="37">
        <f t="shared" ref="H13:J13" si="4">H14+H15</f>
        <v>14100</v>
      </c>
      <c r="I13" s="37">
        <f t="shared" si="4"/>
        <v>14100</v>
      </c>
      <c r="J13" s="37">
        <f t="shared" si="4"/>
        <v>0</v>
      </c>
      <c r="K13" s="45">
        <f t="shared" si="2"/>
        <v>0</v>
      </c>
      <c r="L13" s="45">
        <f t="shared" si="3"/>
        <v>0</v>
      </c>
    </row>
    <row r="14" spans="2:12" ht="25.5" x14ac:dyDescent="0.25">
      <c r="B14" s="4"/>
      <c r="C14" s="4"/>
      <c r="D14" s="4"/>
      <c r="E14" s="4">
        <v>6361</v>
      </c>
      <c r="F14" s="7" t="s">
        <v>41</v>
      </c>
      <c r="G14" s="37">
        <v>15826.98</v>
      </c>
      <c r="H14" s="37">
        <v>1100</v>
      </c>
      <c r="I14" s="37">
        <f>H14</f>
        <v>1100</v>
      </c>
      <c r="J14" s="41">
        <v>0</v>
      </c>
      <c r="K14" s="45">
        <f t="shared" si="2"/>
        <v>0</v>
      </c>
      <c r="L14" s="45">
        <f t="shared" si="3"/>
        <v>0</v>
      </c>
    </row>
    <row r="15" spans="2:12" ht="25.5" x14ac:dyDescent="0.25">
      <c r="B15" s="4"/>
      <c r="C15" s="4"/>
      <c r="D15" s="4"/>
      <c r="E15" s="4">
        <v>6362</v>
      </c>
      <c r="F15" s="7" t="s">
        <v>132</v>
      </c>
      <c r="G15" s="37">
        <v>0</v>
      </c>
      <c r="H15" s="37">
        <v>13000</v>
      </c>
      <c r="I15" s="37">
        <f>H15</f>
        <v>13000</v>
      </c>
      <c r="J15" s="41">
        <v>0</v>
      </c>
      <c r="K15" s="45" t="e">
        <f t="shared" ref="K15:K16" si="5">J15/G15</f>
        <v>#DIV/0!</v>
      </c>
      <c r="L15" s="45">
        <f t="shared" ref="L15:L16" si="6">J15/I15</f>
        <v>0</v>
      </c>
    </row>
    <row r="16" spans="2:12" x14ac:dyDescent="0.25">
      <c r="B16" s="4"/>
      <c r="C16" s="4"/>
      <c r="D16" s="4">
        <v>638</v>
      </c>
      <c r="E16" s="4"/>
      <c r="F16" s="7" t="s">
        <v>133</v>
      </c>
      <c r="G16" s="37">
        <f>G17</f>
        <v>0</v>
      </c>
      <c r="H16" s="37">
        <f t="shared" ref="H16:J16" si="7">H17</f>
        <v>24910</v>
      </c>
      <c r="I16" s="37">
        <f t="shared" si="7"/>
        <v>24910</v>
      </c>
      <c r="J16" s="37">
        <f t="shared" si="7"/>
        <v>20459.28</v>
      </c>
      <c r="K16" s="45" t="e">
        <f t="shared" si="5"/>
        <v>#DIV/0!</v>
      </c>
      <c r="L16" s="45">
        <f t="shared" si="6"/>
        <v>0.82132798073063018</v>
      </c>
    </row>
    <row r="17" spans="2:12" x14ac:dyDescent="0.25">
      <c r="B17" s="4"/>
      <c r="C17" s="4"/>
      <c r="D17" s="4"/>
      <c r="E17" s="4">
        <v>6381</v>
      </c>
      <c r="F17" s="7" t="s">
        <v>134</v>
      </c>
      <c r="G17" s="37">
        <v>0</v>
      </c>
      <c r="H17" s="37">
        <v>24910</v>
      </c>
      <c r="I17" s="37">
        <f>H17</f>
        <v>24910</v>
      </c>
      <c r="J17" s="41">
        <v>20459.28</v>
      </c>
      <c r="K17" s="45" t="e">
        <f t="shared" ref="K17" si="8">J17/G17</f>
        <v>#DIV/0!</v>
      </c>
      <c r="L17" s="45">
        <f t="shared" ref="L17" si="9">J17/I17</f>
        <v>0.82132798073063018</v>
      </c>
    </row>
    <row r="18" spans="2:12" ht="25.5" x14ac:dyDescent="0.25">
      <c r="B18" s="4"/>
      <c r="C18" s="4">
        <v>66</v>
      </c>
      <c r="D18" s="4"/>
      <c r="E18" s="4"/>
      <c r="F18" s="7" t="s">
        <v>42</v>
      </c>
      <c r="G18" s="37">
        <f>G19</f>
        <v>4876.2700000000004</v>
      </c>
      <c r="H18" s="37">
        <f t="shared" ref="H18:J18" si="10">H19</f>
        <v>10000</v>
      </c>
      <c r="I18" s="37">
        <f t="shared" si="10"/>
        <v>10000</v>
      </c>
      <c r="J18" s="37">
        <f t="shared" si="10"/>
        <v>9995.8799999999992</v>
      </c>
      <c r="K18" s="45">
        <f t="shared" si="2"/>
        <v>2.0499028970914241</v>
      </c>
      <c r="L18" s="45">
        <f t="shared" si="3"/>
        <v>0.99958799999999992</v>
      </c>
    </row>
    <row r="19" spans="2:12" ht="25.5" x14ac:dyDescent="0.25">
      <c r="B19" s="4"/>
      <c r="C19" s="11"/>
      <c r="D19" s="4">
        <v>661</v>
      </c>
      <c r="E19" s="4"/>
      <c r="F19" s="7" t="s">
        <v>20</v>
      </c>
      <c r="G19" s="37">
        <f>G20+G21</f>
        <v>4876.2700000000004</v>
      </c>
      <c r="H19" s="37">
        <f t="shared" ref="H19:J19" si="11">H20+H21</f>
        <v>10000</v>
      </c>
      <c r="I19" s="37">
        <f t="shared" si="11"/>
        <v>10000</v>
      </c>
      <c r="J19" s="37">
        <f t="shared" si="11"/>
        <v>9995.8799999999992</v>
      </c>
      <c r="K19" s="45">
        <f t="shared" si="2"/>
        <v>2.0499028970914241</v>
      </c>
      <c r="L19" s="45">
        <f t="shared" si="3"/>
        <v>0.99958799999999992</v>
      </c>
    </row>
    <row r="20" spans="2:12" x14ac:dyDescent="0.25">
      <c r="B20" s="4"/>
      <c r="C20" s="11"/>
      <c r="D20" s="4"/>
      <c r="E20" s="4">
        <v>6614</v>
      </c>
      <c r="F20" s="7" t="s">
        <v>21</v>
      </c>
      <c r="G20" s="37">
        <v>261.64</v>
      </c>
      <c r="H20" s="37">
        <v>400</v>
      </c>
      <c r="I20" s="37">
        <f>H20</f>
        <v>400</v>
      </c>
      <c r="J20" s="41">
        <v>366.5</v>
      </c>
      <c r="K20" s="45">
        <f t="shared" si="2"/>
        <v>1.4007796972939919</v>
      </c>
      <c r="L20" s="45">
        <f t="shared" si="3"/>
        <v>0.91625000000000001</v>
      </c>
    </row>
    <row r="21" spans="2:12" x14ac:dyDescent="0.25">
      <c r="B21" s="4"/>
      <c r="C21" s="11"/>
      <c r="D21" s="4"/>
      <c r="E21" s="4">
        <v>6615</v>
      </c>
      <c r="F21" s="7" t="s">
        <v>43</v>
      </c>
      <c r="G21" s="37">
        <v>4614.63</v>
      </c>
      <c r="H21" s="37">
        <v>9600</v>
      </c>
      <c r="I21" s="37">
        <f>H21</f>
        <v>9600</v>
      </c>
      <c r="J21" s="41">
        <v>9629.3799999999992</v>
      </c>
      <c r="K21" s="45">
        <f t="shared" si="2"/>
        <v>2.0867068432355356</v>
      </c>
      <c r="L21" s="45">
        <f t="shared" si="3"/>
        <v>1.0030604166666666</v>
      </c>
    </row>
    <row r="22" spans="2:12" ht="30.75" customHeight="1" x14ac:dyDescent="0.25">
      <c r="B22" s="4"/>
      <c r="C22" s="4">
        <v>67</v>
      </c>
      <c r="D22" s="4"/>
      <c r="E22" s="4"/>
      <c r="F22" s="16" t="s">
        <v>45</v>
      </c>
      <c r="G22" s="37">
        <f>G23</f>
        <v>345668.52</v>
      </c>
      <c r="H22" s="37">
        <f t="shared" ref="H22:J22" si="12">H23</f>
        <v>1746607.77</v>
      </c>
      <c r="I22" s="37">
        <f t="shared" si="12"/>
        <v>1746607.77</v>
      </c>
      <c r="J22" s="37">
        <f t="shared" si="12"/>
        <v>493398.86</v>
      </c>
      <c r="K22" s="45">
        <f t="shared" si="2"/>
        <v>1.4273757413605379</v>
      </c>
      <c r="L22" s="45">
        <f t="shared" si="3"/>
        <v>0.282489788763507</v>
      </c>
    </row>
    <row r="23" spans="2:12" ht="25.5" x14ac:dyDescent="0.25">
      <c r="B23" s="4"/>
      <c r="C23" s="4"/>
      <c r="D23" s="4">
        <v>671</v>
      </c>
      <c r="E23" s="4"/>
      <c r="F23" s="16" t="s">
        <v>44</v>
      </c>
      <c r="G23" s="37">
        <f>G24+G25</f>
        <v>345668.52</v>
      </c>
      <c r="H23" s="37">
        <f t="shared" ref="H23:J23" si="13">H24+H25</f>
        <v>1746607.77</v>
      </c>
      <c r="I23" s="37">
        <f t="shared" si="13"/>
        <v>1746607.77</v>
      </c>
      <c r="J23" s="37">
        <f t="shared" si="13"/>
        <v>493398.86</v>
      </c>
      <c r="K23" s="45">
        <f t="shared" si="2"/>
        <v>1.4273757413605379</v>
      </c>
      <c r="L23" s="45">
        <f t="shared" si="3"/>
        <v>0.282489788763507</v>
      </c>
    </row>
    <row r="24" spans="2:12" ht="25.5" x14ac:dyDescent="0.25">
      <c r="B24" s="4"/>
      <c r="C24" s="4"/>
      <c r="D24" s="4"/>
      <c r="E24" s="4">
        <v>6711</v>
      </c>
      <c r="F24" s="16" t="s">
        <v>46</v>
      </c>
      <c r="G24" s="37">
        <v>316556.26</v>
      </c>
      <c r="H24" s="37">
        <v>743788.29</v>
      </c>
      <c r="I24" s="37">
        <f>H24</f>
        <v>743788.29</v>
      </c>
      <c r="J24" s="41">
        <v>374387.39</v>
      </c>
      <c r="K24" s="45">
        <f t="shared" si="2"/>
        <v>1.182688315814699</v>
      </c>
      <c r="L24" s="45">
        <f t="shared" si="3"/>
        <v>0.50335208961141342</v>
      </c>
    </row>
    <row r="25" spans="2:12" ht="25.5" x14ac:dyDescent="0.25">
      <c r="B25" s="4"/>
      <c r="C25" s="4"/>
      <c r="D25" s="4"/>
      <c r="E25" s="4">
        <v>6712</v>
      </c>
      <c r="F25" s="16" t="s">
        <v>47</v>
      </c>
      <c r="G25" s="37">
        <v>29112.26</v>
      </c>
      <c r="H25" s="37">
        <v>1002819.48</v>
      </c>
      <c r="I25" s="37">
        <f>H25</f>
        <v>1002819.48</v>
      </c>
      <c r="J25" s="41">
        <v>119011.47</v>
      </c>
      <c r="K25" s="45">
        <f t="shared" si="2"/>
        <v>4.0880189308559354</v>
      </c>
      <c r="L25" s="45">
        <f t="shared" si="3"/>
        <v>0.11867686295842599</v>
      </c>
    </row>
    <row r="26" spans="2:12" ht="18" x14ac:dyDescent="0.25"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</row>
    <row r="27" spans="2:12" ht="36.75" customHeight="1" x14ac:dyDescent="0.25">
      <c r="B27" s="107" t="s">
        <v>6</v>
      </c>
      <c r="C27" s="108"/>
      <c r="D27" s="108"/>
      <c r="E27" s="108"/>
      <c r="F27" s="109"/>
      <c r="G27" s="24" t="str">
        <f>G8</f>
        <v>OSTVARENJE/IZVRŠENJE 
01.01.-30.06.2024.</v>
      </c>
      <c r="H27" s="24" t="str">
        <f t="shared" ref="H27:J27" si="14">H8</f>
        <v>IZVORNI PLAN 2025.</v>
      </c>
      <c r="I27" s="24" t="str">
        <f t="shared" si="14"/>
        <v>TEKUĆI PLAN 2025.</v>
      </c>
      <c r="J27" s="24" t="str">
        <f t="shared" si="14"/>
        <v>OSTVARENJE/IZVRŠENJE 
01.01.-30.06.2025.</v>
      </c>
      <c r="K27" s="24" t="s">
        <v>15</v>
      </c>
      <c r="L27" s="24" t="s">
        <v>35</v>
      </c>
    </row>
    <row r="28" spans="2:12" x14ac:dyDescent="0.25">
      <c r="B28" s="104">
        <v>1</v>
      </c>
      <c r="C28" s="105"/>
      <c r="D28" s="105"/>
      <c r="E28" s="105"/>
      <c r="F28" s="106"/>
      <c r="G28" s="26">
        <v>2</v>
      </c>
      <c r="H28" s="26">
        <v>3</v>
      </c>
      <c r="I28" s="26">
        <v>4</v>
      </c>
      <c r="J28" s="26">
        <v>5</v>
      </c>
      <c r="K28" s="26" t="s">
        <v>26</v>
      </c>
      <c r="L28" s="26" t="s">
        <v>27</v>
      </c>
    </row>
    <row r="29" spans="2:12" x14ac:dyDescent="0.25">
      <c r="B29" s="3"/>
      <c r="C29" s="3"/>
      <c r="D29" s="3"/>
      <c r="E29" s="3"/>
      <c r="F29" s="3" t="s">
        <v>33</v>
      </c>
      <c r="G29" s="39">
        <f>G30+G71</f>
        <v>354146.12</v>
      </c>
      <c r="H29" s="39">
        <f>H30+H71</f>
        <v>1805617.77</v>
      </c>
      <c r="I29" s="39">
        <f>I30+I71</f>
        <v>1805617.77</v>
      </c>
      <c r="J29" s="39">
        <f>J30+J71</f>
        <v>503533.72000000003</v>
      </c>
      <c r="K29" s="54">
        <f>J29/G29</f>
        <v>1.4218247541438547</v>
      </c>
      <c r="L29" s="54">
        <f>J29/I29</f>
        <v>0.2788706050450534</v>
      </c>
    </row>
    <row r="30" spans="2:12" x14ac:dyDescent="0.25">
      <c r="B30" s="3">
        <v>3</v>
      </c>
      <c r="C30" s="3"/>
      <c r="D30" s="3"/>
      <c r="E30" s="3"/>
      <c r="F30" s="3" t="s">
        <v>4</v>
      </c>
      <c r="G30" s="39">
        <f>G31+G39+G67</f>
        <v>325033.86</v>
      </c>
      <c r="H30" s="39">
        <f t="shared" ref="H30:I30" si="15">H31+H39+H67</f>
        <v>786203.29</v>
      </c>
      <c r="I30" s="39">
        <f t="shared" si="15"/>
        <v>786203.29</v>
      </c>
      <c r="J30" s="39">
        <f>J31+J39+J67</f>
        <v>383183.92000000004</v>
      </c>
      <c r="K30" s="54">
        <f t="shared" ref="K30:K82" si="16">J30/G30</f>
        <v>1.1789046224291835</v>
      </c>
      <c r="L30" s="54">
        <f t="shared" ref="L30:L82" si="17">J30/I30</f>
        <v>0.48738529191349483</v>
      </c>
    </row>
    <row r="31" spans="2:12" x14ac:dyDescent="0.25">
      <c r="B31" s="3"/>
      <c r="C31" s="7">
        <v>31</v>
      </c>
      <c r="D31" s="7"/>
      <c r="E31" s="7"/>
      <c r="F31" s="7" t="s">
        <v>5</v>
      </c>
      <c r="G31" s="37">
        <f>G32+G35+G37</f>
        <v>273468.61</v>
      </c>
      <c r="H31" s="37">
        <f t="shared" ref="H31:J31" si="18">H32+H35+H37</f>
        <v>668430</v>
      </c>
      <c r="I31" s="37">
        <f t="shared" si="18"/>
        <v>668430</v>
      </c>
      <c r="J31" s="37">
        <f t="shared" si="18"/>
        <v>324555.11000000004</v>
      </c>
      <c r="K31" s="45">
        <f t="shared" si="16"/>
        <v>1.1868093745750199</v>
      </c>
      <c r="L31" s="45">
        <f t="shared" si="17"/>
        <v>0.48554838950974677</v>
      </c>
    </row>
    <row r="32" spans="2:12" x14ac:dyDescent="0.25">
      <c r="B32" s="4"/>
      <c r="C32" s="4"/>
      <c r="D32" s="4">
        <v>311</v>
      </c>
      <c r="E32" s="4"/>
      <c r="F32" s="4" t="s">
        <v>22</v>
      </c>
      <c r="G32" s="37">
        <f t="shared" ref="G32:I32" si="19">G33+G34</f>
        <v>227506.39</v>
      </c>
      <c r="H32" s="37">
        <f t="shared" si="19"/>
        <v>551320</v>
      </c>
      <c r="I32" s="37">
        <f t="shared" si="19"/>
        <v>551320</v>
      </c>
      <c r="J32" s="37">
        <f>J33+J34</f>
        <v>267747.82</v>
      </c>
      <c r="K32" s="45">
        <f t="shared" si="16"/>
        <v>1.176880438391203</v>
      </c>
      <c r="L32" s="45">
        <f t="shared" si="17"/>
        <v>0.48564866139447144</v>
      </c>
    </row>
    <row r="33" spans="2:12" x14ac:dyDescent="0.25">
      <c r="B33" s="4"/>
      <c r="C33" s="4"/>
      <c r="D33" s="4"/>
      <c r="E33" s="4">
        <v>3111</v>
      </c>
      <c r="F33" s="4" t="s">
        <v>23</v>
      </c>
      <c r="G33" s="37">
        <v>227506.39</v>
      </c>
      <c r="H33" s="37">
        <v>551320</v>
      </c>
      <c r="I33" s="37">
        <f>H33</f>
        <v>551320</v>
      </c>
      <c r="J33" s="41">
        <v>267514.38</v>
      </c>
      <c r="K33" s="45">
        <f t="shared" si="16"/>
        <v>1.1758543573215678</v>
      </c>
      <c r="L33" s="45">
        <f t="shared" si="17"/>
        <v>0.48522524123920774</v>
      </c>
    </row>
    <row r="34" spans="2:12" x14ac:dyDescent="0.25">
      <c r="B34" s="4"/>
      <c r="C34" s="4"/>
      <c r="D34" s="4"/>
      <c r="E34" s="4">
        <v>3113</v>
      </c>
      <c r="F34" s="4" t="s">
        <v>140</v>
      </c>
      <c r="G34" s="37">
        <v>0</v>
      </c>
      <c r="H34" s="37">
        <v>0</v>
      </c>
      <c r="I34" s="37">
        <v>0</v>
      </c>
      <c r="J34" s="41">
        <v>233.44</v>
      </c>
      <c r="K34" s="45" t="e">
        <f t="shared" ref="K34" si="20">J34/G34</f>
        <v>#DIV/0!</v>
      </c>
      <c r="L34" s="45" t="e">
        <f t="shared" ref="L34" si="21">J34/I34</f>
        <v>#DIV/0!</v>
      </c>
    </row>
    <row r="35" spans="2:12" x14ac:dyDescent="0.25">
      <c r="B35" s="4"/>
      <c r="C35" s="4"/>
      <c r="D35" s="4">
        <v>312</v>
      </c>
      <c r="E35" s="4"/>
      <c r="F35" s="4" t="s">
        <v>48</v>
      </c>
      <c r="G35" s="37">
        <f>G36</f>
        <v>11842.86</v>
      </c>
      <c r="H35" s="37">
        <f t="shared" ref="H35:J35" si="22">H36</f>
        <v>29900</v>
      </c>
      <c r="I35" s="37">
        <f t="shared" si="22"/>
        <v>29900</v>
      </c>
      <c r="J35" s="37">
        <f t="shared" si="22"/>
        <v>18103.59</v>
      </c>
      <c r="K35" s="45">
        <f t="shared" si="16"/>
        <v>1.5286501740289085</v>
      </c>
      <c r="L35" s="45">
        <f t="shared" si="17"/>
        <v>0.60547123745819398</v>
      </c>
    </row>
    <row r="36" spans="2:12" x14ac:dyDescent="0.25">
      <c r="B36" s="4"/>
      <c r="C36" s="4"/>
      <c r="D36" s="4"/>
      <c r="E36" s="4">
        <v>3121</v>
      </c>
      <c r="F36" s="4" t="s">
        <v>48</v>
      </c>
      <c r="G36" s="37">
        <v>11842.86</v>
      </c>
      <c r="H36" s="37">
        <v>29900</v>
      </c>
      <c r="I36" s="37">
        <f>H36</f>
        <v>29900</v>
      </c>
      <c r="J36" s="41">
        <v>18103.59</v>
      </c>
      <c r="K36" s="45">
        <f t="shared" si="16"/>
        <v>1.5286501740289085</v>
      </c>
      <c r="L36" s="45">
        <f t="shared" si="17"/>
        <v>0.60547123745819398</v>
      </c>
    </row>
    <row r="37" spans="2:12" x14ac:dyDescent="0.25">
      <c r="B37" s="4"/>
      <c r="C37" s="4"/>
      <c r="D37" s="4">
        <v>313</v>
      </c>
      <c r="E37" s="4"/>
      <c r="F37" s="4" t="s">
        <v>49</v>
      </c>
      <c r="G37" s="37">
        <f>G38</f>
        <v>34119.360000000001</v>
      </c>
      <c r="H37" s="37">
        <f t="shared" ref="H37:J37" si="23">H38</f>
        <v>87210</v>
      </c>
      <c r="I37" s="37">
        <f t="shared" si="23"/>
        <v>87210</v>
      </c>
      <c r="J37" s="37">
        <f t="shared" si="23"/>
        <v>38703.699999999997</v>
      </c>
      <c r="K37" s="45">
        <f t="shared" si="16"/>
        <v>1.1343618403158793</v>
      </c>
      <c r="L37" s="45">
        <f t="shared" si="17"/>
        <v>0.44379887627565645</v>
      </c>
    </row>
    <row r="38" spans="2:12" x14ac:dyDescent="0.25">
      <c r="B38" s="4"/>
      <c r="C38" s="4"/>
      <c r="D38" s="4"/>
      <c r="E38" s="4">
        <v>3132</v>
      </c>
      <c r="F38" s="4" t="s">
        <v>50</v>
      </c>
      <c r="G38" s="37">
        <v>34119.360000000001</v>
      </c>
      <c r="H38" s="37">
        <v>87210</v>
      </c>
      <c r="I38" s="37">
        <f>H38</f>
        <v>87210</v>
      </c>
      <c r="J38" s="41">
        <v>38703.699999999997</v>
      </c>
      <c r="K38" s="45">
        <f t="shared" si="16"/>
        <v>1.1343618403158793</v>
      </c>
      <c r="L38" s="45">
        <f t="shared" si="17"/>
        <v>0.44379887627565645</v>
      </c>
    </row>
    <row r="39" spans="2:12" x14ac:dyDescent="0.25">
      <c r="B39" s="4"/>
      <c r="C39" s="4">
        <v>32</v>
      </c>
      <c r="D39" s="5"/>
      <c r="E39" s="5"/>
      <c r="F39" s="4" t="s">
        <v>9</v>
      </c>
      <c r="G39" s="37">
        <f>G40+G45+G51+G61</f>
        <v>51298.850000000006</v>
      </c>
      <c r="H39" s="37">
        <f t="shared" ref="H39:J39" si="24">H40+H45+H51+H61</f>
        <v>117143.29000000001</v>
      </c>
      <c r="I39" s="37">
        <f t="shared" si="24"/>
        <v>117143.29000000001</v>
      </c>
      <c r="J39" s="37">
        <f t="shared" si="24"/>
        <v>58238.26</v>
      </c>
      <c r="K39" s="45">
        <f t="shared" si="16"/>
        <v>1.135274182559648</v>
      </c>
      <c r="L39" s="45">
        <f t="shared" si="17"/>
        <v>0.49715404100397043</v>
      </c>
    </row>
    <row r="40" spans="2:12" x14ac:dyDescent="0.25">
      <c r="B40" s="4"/>
      <c r="C40" s="4"/>
      <c r="D40" s="4">
        <v>321</v>
      </c>
      <c r="E40" s="4"/>
      <c r="F40" s="4" t="s">
        <v>24</v>
      </c>
      <c r="G40" s="37">
        <f>G41+G42+G43+G44</f>
        <v>7199.76</v>
      </c>
      <c r="H40" s="37">
        <f t="shared" ref="H40:J40" si="25">H41+H42+H43+H44</f>
        <v>18780</v>
      </c>
      <c r="I40" s="37">
        <f t="shared" si="25"/>
        <v>18780</v>
      </c>
      <c r="J40" s="37">
        <f t="shared" si="25"/>
        <v>9289.43</v>
      </c>
      <c r="K40" s="45">
        <f t="shared" si="16"/>
        <v>1.2902416191650832</v>
      </c>
      <c r="L40" s="45">
        <f t="shared" si="17"/>
        <v>0.49464483493077743</v>
      </c>
    </row>
    <row r="41" spans="2:12" x14ac:dyDescent="0.25">
      <c r="B41" s="4"/>
      <c r="C41" s="11"/>
      <c r="D41" s="4"/>
      <c r="E41" s="4">
        <v>3211</v>
      </c>
      <c r="F41" s="16" t="s">
        <v>25</v>
      </c>
      <c r="G41" s="37">
        <v>252.12</v>
      </c>
      <c r="H41" s="37">
        <v>3950</v>
      </c>
      <c r="I41" s="37">
        <f>H41</f>
        <v>3950</v>
      </c>
      <c r="J41" s="41">
        <v>1598.39</v>
      </c>
      <c r="K41" s="45">
        <f t="shared" si="16"/>
        <v>6.3397985086466768</v>
      </c>
      <c r="L41" s="45">
        <f t="shared" si="17"/>
        <v>0.40465569620253167</v>
      </c>
    </row>
    <row r="42" spans="2:12" x14ac:dyDescent="0.25">
      <c r="B42" s="4"/>
      <c r="C42" s="11"/>
      <c r="D42" s="4"/>
      <c r="E42" s="4">
        <v>3212</v>
      </c>
      <c r="F42" s="16" t="s">
        <v>51</v>
      </c>
      <c r="G42" s="37">
        <v>6014.64</v>
      </c>
      <c r="H42" s="37">
        <v>11980</v>
      </c>
      <c r="I42" s="37">
        <f t="shared" ref="I42:I50" si="26">H42</f>
        <v>11980</v>
      </c>
      <c r="J42" s="41">
        <v>6097.99</v>
      </c>
      <c r="K42" s="45">
        <f t="shared" si="16"/>
        <v>1.0138578535041165</v>
      </c>
      <c r="L42" s="45">
        <f t="shared" si="17"/>
        <v>0.5090141903171953</v>
      </c>
    </row>
    <row r="43" spans="2:12" x14ac:dyDescent="0.25">
      <c r="B43" s="4"/>
      <c r="C43" s="11"/>
      <c r="D43" s="4"/>
      <c r="E43" s="4">
        <v>3213</v>
      </c>
      <c r="F43" s="16" t="s">
        <v>52</v>
      </c>
      <c r="G43" s="37">
        <v>762.5</v>
      </c>
      <c r="H43" s="37">
        <v>2600</v>
      </c>
      <c r="I43" s="37">
        <f t="shared" si="26"/>
        <v>2600</v>
      </c>
      <c r="J43" s="41">
        <v>1195.55</v>
      </c>
      <c r="K43" s="45">
        <f t="shared" si="16"/>
        <v>1.5679344262295081</v>
      </c>
      <c r="L43" s="45">
        <f t="shared" si="17"/>
        <v>0.45982692307692308</v>
      </c>
    </row>
    <row r="44" spans="2:12" x14ac:dyDescent="0.25">
      <c r="B44" s="4"/>
      <c r="C44" s="11"/>
      <c r="D44" s="4"/>
      <c r="E44" s="4">
        <v>3214</v>
      </c>
      <c r="F44" s="16" t="s">
        <v>53</v>
      </c>
      <c r="G44" s="37">
        <v>170.5</v>
      </c>
      <c r="H44" s="37">
        <v>250</v>
      </c>
      <c r="I44" s="37">
        <f t="shared" si="26"/>
        <v>250</v>
      </c>
      <c r="J44" s="41">
        <v>397.5</v>
      </c>
      <c r="K44" s="45">
        <f t="shared" si="16"/>
        <v>2.3313782991202348</v>
      </c>
      <c r="L44" s="45">
        <f t="shared" si="17"/>
        <v>1.59</v>
      </c>
    </row>
    <row r="45" spans="2:12" x14ac:dyDescent="0.25">
      <c r="B45" s="4"/>
      <c r="C45" s="4"/>
      <c r="D45" s="4">
        <v>322</v>
      </c>
      <c r="E45" s="4"/>
      <c r="F45" s="4" t="s">
        <v>54</v>
      </c>
      <c r="G45" s="37">
        <f>G46+G47+G48+G49+G50</f>
        <v>14697.66</v>
      </c>
      <c r="H45" s="37">
        <f t="shared" ref="H45:I45" si="27">H46+H47+H48+H49+H50</f>
        <v>37555.79</v>
      </c>
      <c r="I45" s="37">
        <f t="shared" si="27"/>
        <v>37555.79</v>
      </c>
      <c r="J45" s="37">
        <f>J46+J47+J48+J49+J50</f>
        <v>22762.58</v>
      </c>
      <c r="K45" s="45">
        <f t="shared" si="16"/>
        <v>1.5487213610874113</v>
      </c>
      <c r="L45" s="45">
        <f t="shared" si="17"/>
        <v>0.60610041753881361</v>
      </c>
    </row>
    <row r="46" spans="2:12" x14ac:dyDescent="0.25">
      <c r="B46" s="4"/>
      <c r="C46" s="11"/>
      <c r="D46" s="4"/>
      <c r="E46" s="4">
        <v>3221</v>
      </c>
      <c r="F46" s="16" t="s">
        <v>55</v>
      </c>
      <c r="G46" s="37">
        <v>1771.29</v>
      </c>
      <c r="H46" s="37">
        <v>9695.7900000000009</v>
      </c>
      <c r="I46" s="37">
        <f t="shared" si="26"/>
        <v>9695.7900000000009</v>
      </c>
      <c r="J46" s="41">
        <v>2197.4499999999998</v>
      </c>
      <c r="K46" s="45">
        <f t="shared" si="16"/>
        <v>1.240593014130944</v>
      </c>
      <c r="L46" s="45">
        <f t="shared" si="17"/>
        <v>0.22663960337424796</v>
      </c>
    </row>
    <row r="47" spans="2:12" x14ac:dyDescent="0.25">
      <c r="B47" s="4"/>
      <c r="C47" s="11"/>
      <c r="D47" s="4"/>
      <c r="E47" s="4">
        <v>3223</v>
      </c>
      <c r="F47" s="16" t="s">
        <v>56</v>
      </c>
      <c r="G47" s="37">
        <v>12633.6</v>
      </c>
      <c r="H47" s="37">
        <v>26250</v>
      </c>
      <c r="I47" s="37">
        <f t="shared" si="26"/>
        <v>26250</v>
      </c>
      <c r="J47" s="41">
        <v>19112.669999999998</v>
      </c>
      <c r="K47" s="45">
        <f t="shared" si="16"/>
        <v>1.5128443199088144</v>
      </c>
      <c r="L47" s="45">
        <f t="shared" si="17"/>
        <v>0.72810171428571424</v>
      </c>
    </row>
    <row r="48" spans="2:12" x14ac:dyDescent="0.25">
      <c r="B48" s="4"/>
      <c r="C48" s="11"/>
      <c r="D48" s="4"/>
      <c r="E48" s="4">
        <v>3224</v>
      </c>
      <c r="F48" s="16" t="s">
        <v>57</v>
      </c>
      <c r="G48" s="37">
        <v>141.52000000000001</v>
      </c>
      <c r="H48" s="37">
        <v>280</v>
      </c>
      <c r="I48" s="37">
        <f t="shared" si="26"/>
        <v>280</v>
      </c>
      <c r="J48" s="41">
        <v>958.58</v>
      </c>
      <c r="K48" s="45">
        <f t="shared" si="16"/>
        <v>6.7734595816845671</v>
      </c>
      <c r="L48" s="45">
        <f t="shared" si="17"/>
        <v>3.4235000000000002</v>
      </c>
    </row>
    <row r="49" spans="2:12" x14ac:dyDescent="0.25">
      <c r="B49" s="4"/>
      <c r="C49" s="11"/>
      <c r="D49" s="4"/>
      <c r="E49" s="4">
        <v>3225</v>
      </c>
      <c r="F49" s="16" t="s">
        <v>58</v>
      </c>
      <c r="G49" s="37">
        <v>151.25</v>
      </c>
      <c r="H49" s="37">
        <v>1100</v>
      </c>
      <c r="I49" s="37">
        <f t="shared" si="26"/>
        <v>1100</v>
      </c>
      <c r="J49" s="41">
        <v>327.64999999999998</v>
      </c>
      <c r="K49" s="45">
        <f t="shared" si="16"/>
        <v>2.1662809917355372</v>
      </c>
      <c r="L49" s="45">
        <f t="shared" si="17"/>
        <v>0.29786363636363633</v>
      </c>
    </row>
    <row r="50" spans="2:12" x14ac:dyDescent="0.25">
      <c r="B50" s="4"/>
      <c r="C50" s="11"/>
      <c r="D50" s="5"/>
      <c r="E50" s="4">
        <v>3227</v>
      </c>
      <c r="F50" s="16" t="s">
        <v>59</v>
      </c>
      <c r="G50" s="37">
        <v>0</v>
      </c>
      <c r="H50" s="37">
        <v>230</v>
      </c>
      <c r="I50" s="37">
        <f t="shared" si="26"/>
        <v>230</v>
      </c>
      <c r="J50" s="41">
        <v>166.23</v>
      </c>
      <c r="K50" s="45" t="e">
        <f t="shared" si="16"/>
        <v>#DIV/0!</v>
      </c>
      <c r="L50" s="45">
        <f t="shared" si="17"/>
        <v>0.72273913043478255</v>
      </c>
    </row>
    <row r="51" spans="2:12" x14ac:dyDescent="0.25">
      <c r="B51" s="4"/>
      <c r="C51" s="4"/>
      <c r="D51" s="4">
        <v>323</v>
      </c>
      <c r="E51" s="4"/>
      <c r="F51" s="4" t="s">
        <v>60</v>
      </c>
      <c r="G51" s="37">
        <f>G52+G53+G54+G55+G56+G57+G59+G60</f>
        <v>26170.74</v>
      </c>
      <c r="H51" s="37">
        <f>H52+H53+H54+H55+H56+H57+H58+H59+H60</f>
        <v>54278.5</v>
      </c>
      <c r="I51" s="37">
        <f>I52+I53+I54+I55+I56+I57+I58+I59+I60</f>
        <v>54278.5</v>
      </c>
      <c r="J51" s="37">
        <f>J52+J53+J54+J55+J56+J57+J58+J59+J60</f>
        <v>22772.58</v>
      </c>
      <c r="K51" s="45">
        <f t="shared" si="16"/>
        <v>0.87015422567340472</v>
      </c>
      <c r="L51" s="45">
        <f t="shared" si="17"/>
        <v>0.41955065081017351</v>
      </c>
    </row>
    <row r="52" spans="2:12" x14ac:dyDescent="0.25">
      <c r="B52" s="4"/>
      <c r="C52" s="11"/>
      <c r="D52" s="4"/>
      <c r="E52" s="4">
        <v>3231</v>
      </c>
      <c r="F52" s="16" t="s">
        <v>61</v>
      </c>
      <c r="G52" s="37">
        <v>3031.41</v>
      </c>
      <c r="H52" s="37">
        <v>6850</v>
      </c>
      <c r="I52" s="37">
        <f t="shared" ref="I52:I60" si="28">H52</f>
        <v>6850</v>
      </c>
      <c r="J52" s="41">
        <v>2364.69</v>
      </c>
      <c r="K52" s="45">
        <f t="shared" si="16"/>
        <v>0.78006274307995294</v>
      </c>
      <c r="L52" s="45">
        <f t="shared" si="17"/>
        <v>0.34521021897810222</v>
      </c>
    </row>
    <row r="53" spans="2:12" x14ac:dyDescent="0.25">
      <c r="B53" s="4"/>
      <c r="C53" s="11"/>
      <c r="D53" s="4"/>
      <c r="E53" s="4">
        <v>3232</v>
      </c>
      <c r="F53" s="16" t="s">
        <v>62</v>
      </c>
      <c r="G53" s="37">
        <v>6165.06</v>
      </c>
      <c r="H53" s="37">
        <v>11590</v>
      </c>
      <c r="I53" s="37">
        <f t="shared" si="28"/>
        <v>11590</v>
      </c>
      <c r="J53" s="41">
        <v>2330.21</v>
      </c>
      <c r="K53" s="45">
        <f t="shared" si="16"/>
        <v>0.37797036849600812</v>
      </c>
      <c r="L53" s="45">
        <f t="shared" si="17"/>
        <v>0.20105349439171699</v>
      </c>
    </row>
    <row r="54" spans="2:12" x14ac:dyDescent="0.25">
      <c r="B54" s="4"/>
      <c r="C54" s="11"/>
      <c r="D54" s="4"/>
      <c r="E54" s="4">
        <v>3233</v>
      </c>
      <c r="F54" s="16" t="s">
        <v>63</v>
      </c>
      <c r="G54" s="37">
        <v>497.7</v>
      </c>
      <c r="H54" s="37">
        <v>250</v>
      </c>
      <c r="I54" s="37">
        <f t="shared" si="28"/>
        <v>250</v>
      </c>
      <c r="J54" s="41">
        <v>497.7</v>
      </c>
      <c r="K54" s="45">
        <f t="shared" si="16"/>
        <v>1</v>
      </c>
      <c r="L54" s="45">
        <f t="shared" si="17"/>
        <v>1.9907999999999999</v>
      </c>
    </row>
    <row r="55" spans="2:12" x14ac:dyDescent="0.25">
      <c r="B55" s="4"/>
      <c r="C55" s="11"/>
      <c r="D55" s="4"/>
      <c r="E55" s="4">
        <v>3234</v>
      </c>
      <c r="F55" s="16" t="s">
        <v>64</v>
      </c>
      <c r="G55" s="37">
        <v>3927.01</v>
      </c>
      <c r="H55" s="37">
        <v>8830</v>
      </c>
      <c r="I55" s="37">
        <f t="shared" si="28"/>
        <v>8830</v>
      </c>
      <c r="J55" s="41">
        <v>4763.6499999999996</v>
      </c>
      <c r="K55" s="45">
        <f t="shared" si="16"/>
        <v>1.2130475858222922</v>
      </c>
      <c r="L55" s="45">
        <f t="shared" si="17"/>
        <v>0.53948471121177799</v>
      </c>
    </row>
    <row r="56" spans="2:12" x14ac:dyDescent="0.25">
      <c r="B56" s="4"/>
      <c r="C56" s="11"/>
      <c r="D56" s="5"/>
      <c r="E56" s="4">
        <v>3235</v>
      </c>
      <c r="F56" s="16" t="s">
        <v>65</v>
      </c>
      <c r="G56" s="37">
        <v>597.27</v>
      </c>
      <c r="H56" s="37">
        <v>1195</v>
      </c>
      <c r="I56" s="37">
        <f t="shared" si="28"/>
        <v>1195</v>
      </c>
      <c r="J56" s="41">
        <v>597.24</v>
      </c>
      <c r="K56" s="45">
        <f t="shared" si="16"/>
        <v>0.99994977146014374</v>
      </c>
      <c r="L56" s="45">
        <f t="shared" si="17"/>
        <v>0.49978242677824269</v>
      </c>
    </row>
    <row r="57" spans="2:12" x14ac:dyDescent="0.25">
      <c r="B57" s="4"/>
      <c r="C57" s="11"/>
      <c r="D57" s="4"/>
      <c r="E57" s="4">
        <v>3236</v>
      </c>
      <c r="F57" s="16" t="s">
        <v>66</v>
      </c>
      <c r="G57" s="37">
        <v>0</v>
      </c>
      <c r="H57" s="37">
        <v>200</v>
      </c>
      <c r="I57" s="37">
        <f t="shared" si="28"/>
        <v>200</v>
      </c>
      <c r="J57" s="41">
        <v>398.49</v>
      </c>
      <c r="K57" s="45" t="e">
        <f t="shared" si="16"/>
        <v>#DIV/0!</v>
      </c>
      <c r="L57" s="45">
        <f t="shared" si="17"/>
        <v>1.9924500000000001</v>
      </c>
    </row>
    <row r="58" spans="2:12" x14ac:dyDescent="0.25">
      <c r="B58" s="4"/>
      <c r="C58" s="11"/>
      <c r="D58" s="4"/>
      <c r="E58" s="4">
        <v>3237</v>
      </c>
      <c r="F58" s="16" t="s">
        <v>135</v>
      </c>
      <c r="G58" s="37">
        <v>0</v>
      </c>
      <c r="H58" s="37">
        <v>470</v>
      </c>
      <c r="I58" s="37">
        <f t="shared" si="28"/>
        <v>470</v>
      </c>
      <c r="J58" s="41">
        <v>0</v>
      </c>
      <c r="K58" s="45" t="e">
        <f t="shared" si="16"/>
        <v>#DIV/0!</v>
      </c>
      <c r="L58" s="45">
        <f t="shared" si="17"/>
        <v>0</v>
      </c>
    </row>
    <row r="59" spans="2:12" x14ac:dyDescent="0.25">
      <c r="B59" s="4"/>
      <c r="C59" s="11"/>
      <c r="D59" s="5"/>
      <c r="E59" s="4">
        <v>3238</v>
      </c>
      <c r="F59" s="16" t="s">
        <v>67</v>
      </c>
      <c r="G59" s="37">
        <v>10893.95</v>
      </c>
      <c r="H59" s="37">
        <v>20125</v>
      </c>
      <c r="I59" s="37">
        <f t="shared" si="28"/>
        <v>20125</v>
      </c>
      <c r="J59" s="41">
        <v>10781.61</v>
      </c>
      <c r="K59" s="45">
        <f t="shared" si="16"/>
        <v>0.98968785426773576</v>
      </c>
      <c r="L59" s="45">
        <f t="shared" si="17"/>
        <v>0.53573217391304351</v>
      </c>
    </row>
    <row r="60" spans="2:12" x14ac:dyDescent="0.25">
      <c r="B60" s="4"/>
      <c r="C60" s="11"/>
      <c r="D60" s="5"/>
      <c r="E60" s="4">
        <v>3239</v>
      </c>
      <c r="F60" s="16" t="s">
        <v>68</v>
      </c>
      <c r="G60" s="37">
        <v>1058.3399999999999</v>
      </c>
      <c r="H60" s="37">
        <v>4768.5</v>
      </c>
      <c r="I60" s="37">
        <f t="shared" si="28"/>
        <v>4768.5</v>
      </c>
      <c r="J60" s="41">
        <v>1038.99</v>
      </c>
      <c r="K60" s="45">
        <f t="shared" si="16"/>
        <v>0.98171665060377578</v>
      </c>
      <c r="L60" s="45">
        <f t="shared" si="17"/>
        <v>0.21788612771311733</v>
      </c>
    </row>
    <row r="61" spans="2:12" x14ac:dyDescent="0.25">
      <c r="B61" s="4"/>
      <c r="C61" s="4"/>
      <c r="D61" s="4">
        <v>329</v>
      </c>
      <c r="E61" s="4"/>
      <c r="F61" s="4" t="s">
        <v>69</v>
      </c>
      <c r="G61" s="37">
        <f>G62+G63+G64+G65+G66</f>
        <v>3230.69</v>
      </c>
      <c r="H61" s="37">
        <f t="shared" ref="H61:J61" si="29">H62+H63+H64+H65+H66</f>
        <v>6529</v>
      </c>
      <c r="I61" s="37">
        <f t="shared" si="29"/>
        <v>6529</v>
      </c>
      <c r="J61" s="37">
        <f t="shared" si="29"/>
        <v>3413.6700000000005</v>
      </c>
      <c r="K61" s="45">
        <f t="shared" si="16"/>
        <v>1.0566380556475554</v>
      </c>
      <c r="L61" s="45">
        <f t="shared" si="17"/>
        <v>0.52284729667636709</v>
      </c>
    </row>
    <row r="62" spans="2:12" x14ac:dyDescent="0.25">
      <c r="B62" s="4"/>
      <c r="C62" s="11"/>
      <c r="D62" s="4"/>
      <c r="E62" s="4">
        <v>3291</v>
      </c>
      <c r="F62" s="16" t="s">
        <v>70</v>
      </c>
      <c r="G62" s="37">
        <v>224.4</v>
      </c>
      <c r="H62" s="37">
        <v>850</v>
      </c>
      <c r="I62" s="37">
        <f t="shared" ref="I62:I66" si="30">H62</f>
        <v>850</v>
      </c>
      <c r="J62" s="41">
        <v>348.1</v>
      </c>
      <c r="K62" s="45">
        <f t="shared" si="16"/>
        <v>1.5512477718360071</v>
      </c>
      <c r="L62" s="45">
        <f t="shared" si="17"/>
        <v>0.40952941176470592</v>
      </c>
    </row>
    <row r="63" spans="2:12" x14ac:dyDescent="0.25">
      <c r="B63" s="4"/>
      <c r="C63" s="11"/>
      <c r="D63" s="4"/>
      <c r="E63" s="4">
        <v>3292</v>
      </c>
      <c r="F63" s="16" t="s">
        <v>71</v>
      </c>
      <c r="G63" s="37">
        <v>970.74</v>
      </c>
      <c r="H63" s="37">
        <v>1320</v>
      </c>
      <c r="I63" s="37">
        <f t="shared" si="30"/>
        <v>1320</v>
      </c>
      <c r="J63" s="41">
        <v>970.74</v>
      </c>
      <c r="K63" s="45">
        <f t="shared" si="16"/>
        <v>1</v>
      </c>
      <c r="L63" s="45">
        <f t="shared" si="17"/>
        <v>0.7354090909090909</v>
      </c>
    </row>
    <row r="64" spans="2:12" x14ac:dyDescent="0.25">
      <c r="B64" s="4"/>
      <c r="C64" s="11"/>
      <c r="D64" s="4"/>
      <c r="E64" s="4">
        <v>3293</v>
      </c>
      <c r="F64" s="40" t="s">
        <v>73</v>
      </c>
      <c r="G64" s="37">
        <v>514.58000000000004</v>
      </c>
      <c r="H64" s="37">
        <v>1130</v>
      </c>
      <c r="I64" s="37">
        <f t="shared" si="30"/>
        <v>1130</v>
      </c>
      <c r="J64" s="41">
        <v>428.66</v>
      </c>
      <c r="K64" s="45">
        <f t="shared" si="16"/>
        <v>0.83302887791985691</v>
      </c>
      <c r="L64" s="45">
        <f t="shared" si="17"/>
        <v>0.37934513274336285</v>
      </c>
    </row>
    <row r="65" spans="2:12" x14ac:dyDescent="0.25">
      <c r="B65" s="4"/>
      <c r="C65" s="11"/>
      <c r="D65" s="4"/>
      <c r="E65" s="4">
        <v>3295</v>
      </c>
      <c r="F65" s="16" t="s">
        <v>72</v>
      </c>
      <c r="G65" s="37">
        <v>1199.1600000000001</v>
      </c>
      <c r="H65" s="37">
        <v>2399</v>
      </c>
      <c r="I65" s="37">
        <f t="shared" si="30"/>
        <v>2399</v>
      </c>
      <c r="J65" s="41">
        <v>1331.81</v>
      </c>
      <c r="K65" s="45">
        <f t="shared" si="16"/>
        <v>1.1106191000366923</v>
      </c>
      <c r="L65" s="45">
        <f t="shared" si="17"/>
        <v>0.55515214672780322</v>
      </c>
    </row>
    <row r="66" spans="2:12" x14ac:dyDescent="0.25">
      <c r="B66" s="4"/>
      <c r="C66" s="11"/>
      <c r="D66" s="5"/>
      <c r="E66" s="4">
        <v>3299</v>
      </c>
      <c r="F66" s="16" t="s">
        <v>74</v>
      </c>
      <c r="G66" s="37">
        <v>321.81</v>
      </c>
      <c r="H66" s="37">
        <v>830</v>
      </c>
      <c r="I66" s="37">
        <f t="shared" si="30"/>
        <v>830</v>
      </c>
      <c r="J66" s="41">
        <v>334.36</v>
      </c>
      <c r="K66" s="45">
        <f t="shared" si="16"/>
        <v>1.0389981666200554</v>
      </c>
      <c r="L66" s="45">
        <f t="shared" si="17"/>
        <v>0.40284337349397592</v>
      </c>
    </row>
    <row r="67" spans="2:12" x14ac:dyDescent="0.25">
      <c r="B67" s="4"/>
      <c r="C67" s="4">
        <v>34</v>
      </c>
      <c r="D67" s="5"/>
      <c r="E67" s="5"/>
      <c r="F67" s="4" t="s">
        <v>75</v>
      </c>
      <c r="G67" s="37">
        <f>G68</f>
        <v>266.39999999999998</v>
      </c>
      <c r="H67" s="37">
        <f t="shared" ref="H67:J67" si="31">H68</f>
        <v>630</v>
      </c>
      <c r="I67" s="37">
        <f t="shared" si="31"/>
        <v>630</v>
      </c>
      <c r="J67" s="37">
        <f t="shared" si="31"/>
        <v>390.55</v>
      </c>
      <c r="K67" s="45">
        <f t="shared" si="16"/>
        <v>1.4660285285285286</v>
      </c>
      <c r="L67" s="45">
        <f t="shared" si="17"/>
        <v>0.61992063492063498</v>
      </c>
    </row>
    <row r="68" spans="2:12" x14ac:dyDescent="0.25">
      <c r="B68" s="4"/>
      <c r="C68" s="4"/>
      <c r="D68" s="4">
        <v>343</v>
      </c>
      <c r="E68" s="4"/>
      <c r="F68" s="4" t="s">
        <v>76</v>
      </c>
      <c r="G68" s="37">
        <f>G69+G70</f>
        <v>266.39999999999998</v>
      </c>
      <c r="H68" s="37">
        <f t="shared" ref="H68:J68" si="32">H69+H70</f>
        <v>630</v>
      </c>
      <c r="I68" s="37">
        <f t="shared" si="32"/>
        <v>630</v>
      </c>
      <c r="J68" s="37">
        <f t="shared" si="32"/>
        <v>390.55</v>
      </c>
      <c r="K68" s="45">
        <f t="shared" si="16"/>
        <v>1.4660285285285286</v>
      </c>
      <c r="L68" s="45">
        <f t="shared" si="17"/>
        <v>0.61992063492063498</v>
      </c>
    </row>
    <row r="69" spans="2:12" x14ac:dyDescent="0.25">
      <c r="B69" s="4"/>
      <c r="C69" s="11"/>
      <c r="D69" s="4"/>
      <c r="E69" s="4">
        <v>3431</v>
      </c>
      <c r="F69" s="16" t="s">
        <v>77</v>
      </c>
      <c r="G69" s="37">
        <v>266.39999999999998</v>
      </c>
      <c r="H69" s="37">
        <v>630</v>
      </c>
      <c r="I69" s="37">
        <f t="shared" ref="I69" si="33">H69</f>
        <v>630</v>
      </c>
      <c r="J69" s="41">
        <v>390.55</v>
      </c>
      <c r="K69" s="45">
        <f t="shared" si="16"/>
        <v>1.4660285285285286</v>
      </c>
      <c r="L69" s="45">
        <f t="shared" si="17"/>
        <v>0.61992063492063498</v>
      </c>
    </row>
    <row r="70" spans="2:12" hidden="1" x14ac:dyDescent="0.25">
      <c r="B70" s="4"/>
      <c r="C70" s="11"/>
      <c r="D70" s="4"/>
      <c r="E70" s="4">
        <v>3433</v>
      </c>
      <c r="F70" s="16" t="s">
        <v>78</v>
      </c>
      <c r="G70" s="37">
        <v>0</v>
      </c>
      <c r="H70" s="37">
        <v>0</v>
      </c>
      <c r="I70" s="37">
        <v>0</v>
      </c>
      <c r="J70" s="41">
        <v>0</v>
      </c>
      <c r="K70" s="45" t="e">
        <f t="shared" si="16"/>
        <v>#DIV/0!</v>
      </c>
      <c r="L70" s="45" t="e">
        <f t="shared" si="17"/>
        <v>#DIV/0!</v>
      </c>
    </row>
    <row r="71" spans="2:12" x14ac:dyDescent="0.25">
      <c r="B71" s="6">
        <v>4</v>
      </c>
      <c r="C71" s="6"/>
      <c r="D71" s="6"/>
      <c r="E71" s="6"/>
      <c r="F71" s="9" t="s">
        <v>79</v>
      </c>
      <c r="G71" s="39">
        <f>G72+G80</f>
        <v>29112.26</v>
      </c>
      <c r="H71" s="39">
        <f>H72+H80</f>
        <v>1019414.48</v>
      </c>
      <c r="I71" s="39">
        <f>I72+I80</f>
        <v>1019414.48</v>
      </c>
      <c r="J71" s="39">
        <f>J72+J80</f>
        <v>120349.8</v>
      </c>
      <c r="K71" s="54">
        <f t="shared" si="16"/>
        <v>4.1339902845055656</v>
      </c>
      <c r="L71" s="54">
        <f t="shared" si="17"/>
        <v>0.11805776978957569</v>
      </c>
    </row>
    <row r="72" spans="2:12" x14ac:dyDescent="0.25">
      <c r="B72" s="7"/>
      <c r="C72" s="7">
        <v>42</v>
      </c>
      <c r="D72" s="7"/>
      <c r="E72" s="7"/>
      <c r="F72" s="10" t="s">
        <v>79</v>
      </c>
      <c r="G72" s="37">
        <f>G73+G78</f>
        <v>0</v>
      </c>
      <c r="H72" s="37">
        <f>H73+H78</f>
        <v>33976.980000000003</v>
      </c>
      <c r="I72" s="37">
        <f>I73+I78</f>
        <v>33976.980000000003</v>
      </c>
      <c r="J72" s="37">
        <f t="shared" ref="J72" si="34">J73+J78</f>
        <v>4722.4799999999996</v>
      </c>
      <c r="K72" s="45" t="e">
        <f t="shared" si="16"/>
        <v>#DIV/0!</v>
      </c>
      <c r="L72" s="45">
        <f t="shared" si="17"/>
        <v>0.13899057538368623</v>
      </c>
    </row>
    <row r="73" spans="2:12" x14ac:dyDescent="0.25">
      <c r="B73" s="7"/>
      <c r="C73" s="7"/>
      <c r="D73" s="4">
        <v>422</v>
      </c>
      <c r="E73" s="4"/>
      <c r="F73" s="4" t="s">
        <v>80</v>
      </c>
      <c r="G73" s="37">
        <f t="shared" ref="G73:I73" si="35">G74+G75+G76+G77</f>
        <v>0</v>
      </c>
      <c r="H73" s="37">
        <f t="shared" si="35"/>
        <v>33906.980000000003</v>
      </c>
      <c r="I73" s="37">
        <f t="shared" si="35"/>
        <v>33906.980000000003</v>
      </c>
      <c r="J73" s="37">
        <f>J74+J75+J76+J77</f>
        <v>4722.4799999999996</v>
      </c>
      <c r="K73" s="45" t="e">
        <f t="shared" si="16"/>
        <v>#DIV/0!</v>
      </c>
      <c r="L73" s="45">
        <f t="shared" si="17"/>
        <v>0.13927751749049899</v>
      </c>
    </row>
    <row r="74" spans="2:12" x14ac:dyDescent="0.25">
      <c r="B74" s="7"/>
      <c r="C74" s="7"/>
      <c r="D74" s="4"/>
      <c r="E74" s="4">
        <v>4221</v>
      </c>
      <c r="F74" s="4" t="s">
        <v>81</v>
      </c>
      <c r="G74" s="37">
        <v>0</v>
      </c>
      <c r="H74" s="37">
        <v>31651.68</v>
      </c>
      <c r="I74" s="37">
        <f t="shared" ref="I74:I77" si="36">H74</f>
        <v>31651.68</v>
      </c>
      <c r="J74" s="41">
        <v>2839.08</v>
      </c>
      <c r="K74" s="45" t="e">
        <f t="shared" si="16"/>
        <v>#DIV/0!</v>
      </c>
      <c r="L74" s="45">
        <f t="shared" si="17"/>
        <v>8.9697608468176093E-2</v>
      </c>
    </row>
    <row r="75" spans="2:12" x14ac:dyDescent="0.25">
      <c r="B75" s="7"/>
      <c r="C75" s="7"/>
      <c r="D75" s="4"/>
      <c r="E75" s="4">
        <v>4222</v>
      </c>
      <c r="F75" s="4" t="s">
        <v>136</v>
      </c>
      <c r="G75" s="37">
        <v>0</v>
      </c>
      <c r="H75" s="37">
        <v>1605.3</v>
      </c>
      <c r="I75" s="37">
        <f t="shared" si="36"/>
        <v>1605.3</v>
      </c>
      <c r="J75" s="41">
        <v>1129.95</v>
      </c>
      <c r="K75" s="45" t="e">
        <f t="shared" ref="K75" si="37">J75/G75</f>
        <v>#DIV/0!</v>
      </c>
      <c r="L75" s="45">
        <f t="shared" ref="L75" si="38">J75/I75</f>
        <v>0.70388712390207442</v>
      </c>
    </row>
    <row r="76" spans="2:12" x14ac:dyDescent="0.25">
      <c r="B76" s="7"/>
      <c r="C76" s="7"/>
      <c r="D76" s="4"/>
      <c r="E76" s="4">
        <v>4225</v>
      </c>
      <c r="F76" s="4" t="s">
        <v>141</v>
      </c>
      <c r="G76" s="37">
        <v>0</v>
      </c>
      <c r="H76" s="37">
        <v>0</v>
      </c>
      <c r="I76" s="37">
        <v>0</v>
      </c>
      <c r="J76" s="41">
        <v>753.45</v>
      </c>
      <c r="K76" s="45"/>
      <c r="L76" s="45"/>
    </row>
    <row r="77" spans="2:12" x14ac:dyDescent="0.25">
      <c r="B77" s="7"/>
      <c r="C77" s="7"/>
      <c r="D77" s="4"/>
      <c r="E77" s="4">
        <v>4227</v>
      </c>
      <c r="F77" s="4" t="s">
        <v>82</v>
      </c>
      <c r="G77" s="37">
        <v>0</v>
      </c>
      <c r="H77" s="37">
        <v>650</v>
      </c>
      <c r="I77" s="37">
        <f t="shared" si="36"/>
        <v>650</v>
      </c>
      <c r="J77" s="41"/>
      <c r="K77" s="45" t="e">
        <f t="shared" si="16"/>
        <v>#DIV/0!</v>
      </c>
      <c r="L77" s="45">
        <f t="shared" si="17"/>
        <v>0</v>
      </c>
    </row>
    <row r="78" spans="2:12" ht="25.5" x14ac:dyDescent="0.25">
      <c r="B78" s="7"/>
      <c r="C78" s="7"/>
      <c r="D78" s="4">
        <v>424</v>
      </c>
      <c r="E78" s="4"/>
      <c r="F78" s="7" t="s">
        <v>83</v>
      </c>
      <c r="G78" s="37">
        <f>G79</f>
        <v>0</v>
      </c>
      <c r="H78" s="37">
        <f t="shared" ref="H78:J78" si="39">H79</f>
        <v>70</v>
      </c>
      <c r="I78" s="37">
        <f t="shared" si="39"/>
        <v>70</v>
      </c>
      <c r="J78" s="37">
        <f t="shared" si="39"/>
        <v>0</v>
      </c>
      <c r="K78" s="45" t="e">
        <f t="shared" si="16"/>
        <v>#DIV/0!</v>
      </c>
      <c r="L78" s="45">
        <f t="shared" si="17"/>
        <v>0</v>
      </c>
    </row>
    <row r="79" spans="2:12" x14ac:dyDescent="0.25">
      <c r="B79" s="7"/>
      <c r="C79" s="7"/>
      <c r="D79" s="4"/>
      <c r="E79" s="4">
        <v>4241</v>
      </c>
      <c r="F79" s="4" t="s">
        <v>84</v>
      </c>
      <c r="G79" s="37">
        <v>0</v>
      </c>
      <c r="H79" s="37">
        <v>70</v>
      </c>
      <c r="I79" s="37">
        <f t="shared" ref="I79" si="40">H79</f>
        <v>70</v>
      </c>
      <c r="J79" s="41">
        <v>0</v>
      </c>
      <c r="K79" s="45" t="e">
        <f t="shared" si="16"/>
        <v>#DIV/0!</v>
      </c>
      <c r="L79" s="45">
        <f t="shared" si="17"/>
        <v>0</v>
      </c>
    </row>
    <row r="80" spans="2:12" ht="25.5" x14ac:dyDescent="0.25">
      <c r="B80" s="7"/>
      <c r="C80" s="7">
        <v>45</v>
      </c>
      <c r="D80" s="7"/>
      <c r="E80" s="7"/>
      <c r="F80" s="10" t="s">
        <v>86</v>
      </c>
      <c r="G80" s="37">
        <f>G81+G84</f>
        <v>29112.26</v>
      </c>
      <c r="H80" s="37">
        <f t="shared" ref="H80:I80" si="41">H81+H84</f>
        <v>985437.5</v>
      </c>
      <c r="I80" s="37">
        <f t="shared" si="41"/>
        <v>985437.5</v>
      </c>
      <c r="J80" s="37">
        <f t="shared" ref="J80" si="42">J81+J84</f>
        <v>115627.32</v>
      </c>
      <c r="K80" s="45">
        <f t="shared" si="16"/>
        <v>3.9717740910530481</v>
      </c>
      <c r="L80" s="45">
        <f t="shared" si="17"/>
        <v>0.11733602587683137</v>
      </c>
    </row>
    <row r="81" spans="2:12" x14ac:dyDescent="0.25">
      <c r="B81" s="7"/>
      <c r="C81" s="7"/>
      <c r="D81" s="4">
        <v>451</v>
      </c>
      <c r="E81" s="4"/>
      <c r="F81" s="4" t="s">
        <v>87</v>
      </c>
      <c r="G81" s="37">
        <f>G82+G83</f>
        <v>29112.26</v>
      </c>
      <c r="H81" s="37">
        <f t="shared" ref="H81:I81" si="43">H82+H83</f>
        <v>985437.5</v>
      </c>
      <c r="I81" s="37">
        <f t="shared" si="43"/>
        <v>985437.5</v>
      </c>
      <c r="J81" s="37">
        <f t="shared" ref="J81" si="44">J82+J83</f>
        <v>115627.32</v>
      </c>
      <c r="K81" s="45">
        <f t="shared" si="16"/>
        <v>3.9717740910530481</v>
      </c>
      <c r="L81" s="45">
        <f t="shared" si="17"/>
        <v>0.11733602587683137</v>
      </c>
    </row>
    <row r="82" spans="2:12" x14ac:dyDescent="0.25">
      <c r="B82" s="7"/>
      <c r="C82" s="7"/>
      <c r="D82" s="4"/>
      <c r="E82" s="4">
        <v>4511</v>
      </c>
      <c r="F82" s="4" t="s">
        <v>87</v>
      </c>
      <c r="G82" s="37">
        <v>29112.26</v>
      </c>
      <c r="H82" s="37">
        <v>985437.5</v>
      </c>
      <c r="I82" s="37">
        <f t="shared" ref="I82" si="45">H82</f>
        <v>985437.5</v>
      </c>
      <c r="J82" s="41">
        <v>115627.32</v>
      </c>
      <c r="K82" s="45">
        <f t="shared" si="16"/>
        <v>3.9717740910530481</v>
      </c>
      <c r="L82" s="45">
        <f t="shared" si="17"/>
        <v>0.11733602587683137</v>
      </c>
    </row>
    <row r="85" spans="2:12" ht="15" customHeight="1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2:12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2:12" ht="4.5" customHeight="1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</row>
  </sheetData>
  <mergeCells count="12">
    <mergeCell ref="B1:L1"/>
    <mergeCell ref="B2:L2"/>
    <mergeCell ref="B4:L4"/>
    <mergeCell ref="B6:L6"/>
    <mergeCell ref="B28:F28"/>
    <mergeCell ref="B9:F9"/>
    <mergeCell ref="B27:F27"/>
    <mergeCell ref="B8:F8"/>
    <mergeCell ref="B7:L7"/>
    <mergeCell ref="B5:L5"/>
    <mergeCell ref="B26:L26"/>
    <mergeCell ref="B3:L3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2"/>
  <sheetViews>
    <sheetView workbookViewId="0">
      <pane xSplit="3" topLeftCell="D1" activePane="topRight" state="frozen"/>
      <selection pane="topRight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91" t="s">
        <v>29</v>
      </c>
      <c r="C2" s="91"/>
      <c r="D2" s="91"/>
      <c r="E2" s="91"/>
      <c r="F2" s="91"/>
      <c r="G2" s="91"/>
      <c r="H2" s="91"/>
    </row>
    <row r="3" spans="2:8" ht="18" x14ac:dyDescent="0.25">
      <c r="B3" s="33"/>
      <c r="C3" s="33"/>
      <c r="D3" s="33"/>
      <c r="E3" s="33"/>
      <c r="F3" s="34"/>
      <c r="G3" s="34"/>
      <c r="H3" s="34"/>
    </row>
    <row r="4" spans="2:8" ht="33.75" customHeight="1" x14ac:dyDescent="0.25">
      <c r="B4" s="24" t="s">
        <v>6</v>
      </c>
      <c r="C4" s="24" t="s">
        <v>85</v>
      </c>
      <c r="D4" s="24" t="s">
        <v>122</v>
      </c>
      <c r="E4" s="24" t="s">
        <v>123</v>
      </c>
      <c r="F4" s="24" t="s">
        <v>126</v>
      </c>
      <c r="G4" s="24" t="s">
        <v>15</v>
      </c>
      <c r="H4" s="24" t="s">
        <v>35</v>
      </c>
    </row>
    <row r="5" spans="2:8" x14ac:dyDescent="0.25">
      <c r="B5" s="24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26</v>
      </c>
      <c r="H5" s="26" t="s">
        <v>27</v>
      </c>
    </row>
    <row r="6" spans="2:8" x14ac:dyDescent="0.25">
      <c r="B6" s="3" t="s">
        <v>32</v>
      </c>
      <c r="C6" s="42">
        <f t="shared" ref="C6:E6" si="0">C7+C9+C11</f>
        <v>366371.77</v>
      </c>
      <c r="D6" s="42">
        <f t="shared" si="0"/>
        <v>1795617.77</v>
      </c>
      <c r="E6" s="42">
        <f t="shared" si="0"/>
        <v>1795617.77</v>
      </c>
      <c r="F6" s="42">
        <f>F7+F9+F11</f>
        <v>523854.02</v>
      </c>
      <c r="G6" s="45">
        <f>F6/C6</f>
        <v>1.4298427523496147</v>
      </c>
      <c r="H6" s="45">
        <f>F6/E6</f>
        <v>0.291740273877998</v>
      </c>
    </row>
    <row r="7" spans="2:8" x14ac:dyDescent="0.25">
      <c r="B7" s="3" t="s">
        <v>11</v>
      </c>
      <c r="C7" s="37">
        <f>C8</f>
        <v>345668.52</v>
      </c>
      <c r="D7" s="37">
        <f>D8</f>
        <v>1746607.77</v>
      </c>
      <c r="E7" s="37">
        <f>E8</f>
        <v>1746607.77</v>
      </c>
      <c r="F7" s="37">
        <f>F8</f>
        <v>493398.86</v>
      </c>
      <c r="G7" s="45">
        <f t="shared" ref="G7:G18" si="1">F7/C7</f>
        <v>1.4273757413605379</v>
      </c>
      <c r="H7" s="45">
        <f t="shared" ref="H7:H18" si="2">F7/E7</f>
        <v>0.282489788763507</v>
      </c>
    </row>
    <row r="8" spans="2:8" x14ac:dyDescent="0.25">
      <c r="B8" s="14" t="s">
        <v>12</v>
      </c>
      <c r="C8" s="37">
        <v>345668.52</v>
      </c>
      <c r="D8" s="37">
        <v>1746607.77</v>
      </c>
      <c r="E8" s="37">
        <f>D8</f>
        <v>1746607.77</v>
      </c>
      <c r="F8" s="37">
        <v>493398.86</v>
      </c>
      <c r="G8" s="45">
        <f t="shared" si="1"/>
        <v>1.4273757413605379</v>
      </c>
      <c r="H8" s="45">
        <f t="shared" si="2"/>
        <v>0.282489788763507</v>
      </c>
    </row>
    <row r="9" spans="2:8" x14ac:dyDescent="0.25">
      <c r="B9" s="3" t="s">
        <v>13</v>
      </c>
      <c r="C9" s="37">
        <f>C10</f>
        <v>4876.2700000000004</v>
      </c>
      <c r="D9" s="37">
        <f>D10</f>
        <v>10000</v>
      </c>
      <c r="E9" s="37">
        <f>E10</f>
        <v>10000</v>
      </c>
      <c r="F9" s="37">
        <f>F10</f>
        <v>9995.8799999999992</v>
      </c>
      <c r="G9" s="45">
        <f t="shared" si="1"/>
        <v>2.0499028970914241</v>
      </c>
      <c r="H9" s="45">
        <f t="shared" si="2"/>
        <v>0.99958799999999992</v>
      </c>
    </row>
    <row r="10" spans="2:8" x14ac:dyDescent="0.25">
      <c r="B10" s="15" t="s">
        <v>14</v>
      </c>
      <c r="C10" s="37">
        <v>4876.2700000000004</v>
      </c>
      <c r="D10" s="37">
        <v>10000</v>
      </c>
      <c r="E10" s="37">
        <f>D10</f>
        <v>10000</v>
      </c>
      <c r="F10" s="37">
        <v>9995.8799999999992</v>
      </c>
      <c r="G10" s="45">
        <f t="shared" si="1"/>
        <v>2.0499028970914241</v>
      </c>
      <c r="H10" s="45">
        <f t="shared" si="2"/>
        <v>0.99958799999999992</v>
      </c>
    </row>
    <row r="11" spans="2:8" x14ac:dyDescent="0.25">
      <c r="B11" s="3" t="s">
        <v>89</v>
      </c>
      <c r="C11" s="37">
        <f>C12</f>
        <v>15826.98</v>
      </c>
      <c r="D11" s="37">
        <f>D12</f>
        <v>39010</v>
      </c>
      <c r="E11" s="37">
        <f>E12</f>
        <v>39010</v>
      </c>
      <c r="F11" s="37">
        <f>F12</f>
        <v>20459.28</v>
      </c>
      <c r="G11" s="45">
        <f t="shared" si="1"/>
        <v>1.292683758998874</v>
      </c>
      <c r="H11" s="45">
        <f t="shared" si="2"/>
        <v>0.524462445526788</v>
      </c>
    </row>
    <row r="12" spans="2:8" x14ac:dyDescent="0.25">
      <c r="B12" s="15" t="s">
        <v>142</v>
      </c>
      <c r="C12" s="37">
        <v>15826.98</v>
      </c>
      <c r="D12" s="37">
        <v>39010</v>
      </c>
      <c r="E12" s="37">
        <f>D12</f>
        <v>39010</v>
      </c>
      <c r="F12" s="37">
        <v>20459.28</v>
      </c>
      <c r="G12" s="45">
        <f t="shared" si="1"/>
        <v>1.292683758998874</v>
      </c>
      <c r="H12" s="45">
        <f t="shared" si="2"/>
        <v>0.524462445526788</v>
      </c>
    </row>
    <row r="13" spans="2:8" x14ac:dyDescent="0.25">
      <c r="B13" s="15"/>
      <c r="C13" s="37"/>
      <c r="D13" s="37"/>
      <c r="E13" s="37"/>
      <c r="F13" s="37"/>
      <c r="G13" s="45"/>
      <c r="H13" s="45"/>
    </row>
    <row r="14" spans="2:8" ht="15.75" customHeight="1" x14ac:dyDescent="0.25">
      <c r="B14" s="3" t="s">
        <v>33</v>
      </c>
      <c r="C14" s="39">
        <f>C15+C17</f>
        <v>354146.12</v>
      </c>
      <c r="D14" s="39">
        <f>D15+D17+D19</f>
        <v>1805617.77</v>
      </c>
      <c r="E14" s="39">
        <f>E15+E17+E19</f>
        <v>1805617.77</v>
      </c>
      <c r="F14" s="43">
        <f>F15+F17+F19</f>
        <v>503533.72000000003</v>
      </c>
      <c r="G14" s="45">
        <f t="shared" si="1"/>
        <v>1.4218247541438547</v>
      </c>
      <c r="H14" s="45">
        <f t="shared" si="2"/>
        <v>0.2788706050450534</v>
      </c>
    </row>
    <row r="15" spans="2:8" ht="15.75" customHeight="1" x14ac:dyDescent="0.25">
      <c r="B15" s="3" t="s">
        <v>11</v>
      </c>
      <c r="C15" s="37">
        <f>C16</f>
        <v>353619.25</v>
      </c>
      <c r="D15" s="37">
        <f>D16</f>
        <v>1746607.77</v>
      </c>
      <c r="E15" s="37">
        <f>E16</f>
        <v>1746607.77</v>
      </c>
      <c r="F15" s="44">
        <f>F16</f>
        <v>492160.4</v>
      </c>
      <c r="G15" s="45">
        <f t="shared" si="1"/>
        <v>1.3917805662446261</v>
      </c>
      <c r="H15" s="45">
        <f t="shared" si="2"/>
        <v>0.28178072286945111</v>
      </c>
    </row>
    <row r="16" spans="2:8" x14ac:dyDescent="0.25">
      <c r="B16" s="14" t="s">
        <v>12</v>
      </c>
      <c r="C16" s="37">
        <v>353619.25</v>
      </c>
      <c r="D16" s="37">
        <v>1746607.77</v>
      </c>
      <c r="E16" s="37">
        <f>D16</f>
        <v>1746607.77</v>
      </c>
      <c r="F16" s="44">
        <v>492160.4</v>
      </c>
      <c r="G16" s="45">
        <f t="shared" si="1"/>
        <v>1.3917805662446261</v>
      </c>
      <c r="H16" s="45">
        <f t="shared" si="2"/>
        <v>0.28178072286945111</v>
      </c>
    </row>
    <row r="17" spans="2:11" x14ac:dyDescent="0.25">
      <c r="B17" s="3" t="s">
        <v>13</v>
      </c>
      <c r="C17" s="37">
        <f>C18</f>
        <v>526.87</v>
      </c>
      <c r="D17" s="37">
        <f>D18</f>
        <v>20000</v>
      </c>
      <c r="E17" s="37">
        <f>E18</f>
        <v>20000</v>
      </c>
      <c r="F17" s="44">
        <f>F18</f>
        <v>1399.48</v>
      </c>
      <c r="G17" s="45">
        <f t="shared" si="1"/>
        <v>2.6562150055991043</v>
      </c>
      <c r="H17" s="45">
        <f t="shared" si="2"/>
        <v>6.9973999999999995E-2</v>
      </c>
    </row>
    <row r="18" spans="2:11" x14ac:dyDescent="0.25">
      <c r="B18" s="15" t="s">
        <v>14</v>
      </c>
      <c r="C18" s="37">
        <v>526.87</v>
      </c>
      <c r="D18" s="37">
        <v>20000</v>
      </c>
      <c r="E18" s="37">
        <f>D18</f>
        <v>20000</v>
      </c>
      <c r="F18" s="44">
        <v>1399.48</v>
      </c>
      <c r="G18" s="45">
        <f t="shared" si="1"/>
        <v>2.6562150055991043</v>
      </c>
      <c r="H18" s="45">
        <f t="shared" si="2"/>
        <v>6.9973999999999995E-2</v>
      </c>
    </row>
    <row r="19" spans="2:11" x14ac:dyDescent="0.25">
      <c r="B19" s="3" t="s">
        <v>89</v>
      </c>
      <c r="C19" s="37">
        <f>C20</f>
        <v>15826.98</v>
      </c>
      <c r="D19" s="37">
        <f>D20</f>
        <v>39010</v>
      </c>
      <c r="E19" s="37">
        <f>E20</f>
        <v>39010</v>
      </c>
      <c r="F19" s="37">
        <f>F20</f>
        <v>9973.84</v>
      </c>
      <c r="G19" s="45">
        <f t="shared" ref="G19:G20" si="3">F19/C19</f>
        <v>0.63017960470032819</v>
      </c>
      <c r="H19" s="45">
        <f t="shared" ref="H19:H20" si="4">F19/E19</f>
        <v>0.25567392976159958</v>
      </c>
    </row>
    <row r="20" spans="2:11" x14ac:dyDescent="0.25">
      <c r="B20" s="15" t="s">
        <v>142</v>
      </c>
      <c r="C20" s="37">
        <v>15826.98</v>
      </c>
      <c r="D20" s="37">
        <v>39010</v>
      </c>
      <c r="E20" s="37">
        <f>D20</f>
        <v>39010</v>
      </c>
      <c r="F20" s="37">
        <v>9973.84</v>
      </c>
      <c r="G20" s="45">
        <f t="shared" si="3"/>
        <v>0.63017960470032819</v>
      </c>
      <c r="H20" s="45">
        <f t="shared" si="4"/>
        <v>0.25567392976159958</v>
      </c>
    </row>
    <row r="21" spans="2:11" x14ac:dyDescent="0.25"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2:1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/>
  </sheetViews>
  <sheetFormatPr defaultRowHeight="15" x14ac:dyDescent="0.25"/>
  <cols>
    <col min="1" max="1" width="5.5703125" customWidth="1"/>
    <col min="2" max="2" width="37.7109375" customWidth="1"/>
    <col min="3" max="6" width="25.28515625" customWidth="1"/>
    <col min="7" max="8" width="12.7109375" customWidth="1"/>
    <col min="9" max="9" width="2.85546875" customWidth="1"/>
  </cols>
  <sheetData>
    <row r="1" spans="2:8" ht="18" x14ac:dyDescent="0.25">
      <c r="B1" s="1"/>
      <c r="C1" s="1"/>
      <c r="D1" s="1"/>
      <c r="E1" s="1"/>
      <c r="F1" s="2"/>
      <c r="G1" s="2"/>
      <c r="H1" s="2"/>
    </row>
    <row r="2" spans="2:8" ht="15.75" customHeight="1" x14ac:dyDescent="0.25">
      <c r="B2" s="91" t="s">
        <v>30</v>
      </c>
      <c r="C2" s="91"/>
      <c r="D2" s="91"/>
      <c r="E2" s="91"/>
      <c r="F2" s="91"/>
      <c r="G2" s="91"/>
      <c r="H2" s="91"/>
    </row>
    <row r="3" spans="2:8" ht="18" x14ac:dyDescent="0.25">
      <c r="B3" s="33"/>
      <c r="C3" s="33"/>
      <c r="D3" s="33"/>
      <c r="E3" s="33"/>
      <c r="F3" s="34"/>
      <c r="G3" s="34"/>
      <c r="H3" s="34"/>
    </row>
    <row r="4" spans="2:8" ht="25.5" x14ac:dyDescent="0.25">
      <c r="B4" s="24" t="s">
        <v>6</v>
      </c>
      <c r="C4" s="24" t="s">
        <v>88</v>
      </c>
      <c r="D4" s="24" t="s">
        <v>122</v>
      </c>
      <c r="E4" s="24" t="s">
        <v>123</v>
      </c>
      <c r="F4" s="24" t="s">
        <v>127</v>
      </c>
      <c r="G4" s="24" t="s">
        <v>15</v>
      </c>
      <c r="H4" s="24" t="s">
        <v>35</v>
      </c>
    </row>
    <row r="5" spans="2:8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26</v>
      </c>
      <c r="H5" s="26" t="s">
        <v>27</v>
      </c>
    </row>
    <row r="6" spans="2:8" ht="15.75" customHeight="1" x14ac:dyDescent="0.25">
      <c r="B6" s="3" t="s">
        <v>33</v>
      </c>
      <c r="C6" s="37">
        <f>C7</f>
        <v>354146.12</v>
      </c>
      <c r="D6" s="37">
        <f t="shared" ref="D6:F7" si="0">D7</f>
        <v>1805617.77</v>
      </c>
      <c r="E6" s="37">
        <f t="shared" si="0"/>
        <v>1805617.77</v>
      </c>
      <c r="F6" s="37">
        <f t="shared" si="0"/>
        <v>503533.72</v>
      </c>
      <c r="G6" s="46">
        <f>F6/C6</f>
        <v>1.4218247541438545</v>
      </c>
      <c r="H6" s="46">
        <f>F6/E6</f>
        <v>0.27887060504505334</v>
      </c>
    </row>
    <row r="7" spans="2:8" x14ac:dyDescent="0.25">
      <c r="B7" s="8" t="s">
        <v>111</v>
      </c>
      <c r="C7" s="37">
        <f>C8</f>
        <v>354146.12</v>
      </c>
      <c r="D7" s="37">
        <f t="shared" si="0"/>
        <v>1805617.77</v>
      </c>
      <c r="E7" s="37">
        <f t="shared" si="0"/>
        <v>1805617.77</v>
      </c>
      <c r="F7" s="37">
        <f t="shared" si="0"/>
        <v>503533.72</v>
      </c>
      <c r="G7" s="46">
        <f t="shared" ref="G7:G8" si="1">F7/C7</f>
        <v>1.4218247541438545</v>
      </c>
      <c r="H7" s="46">
        <f t="shared" ref="H7:H8" si="2">F7/E7</f>
        <v>0.27887060504505334</v>
      </c>
    </row>
    <row r="8" spans="2:8" x14ac:dyDescent="0.25">
      <c r="B8" s="13" t="s">
        <v>90</v>
      </c>
      <c r="C8" s="37">
        <v>354146.12</v>
      </c>
      <c r="D8" s="37">
        <v>1805617.77</v>
      </c>
      <c r="E8" s="37">
        <f>D8</f>
        <v>1805617.77</v>
      </c>
      <c r="F8" s="41">
        <v>503533.72</v>
      </c>
      <c r="G8" s="46">
        <f t="shared" si="1"/>
        <v>1.4218247541438545</v>
      </c>
      <c r="H8" s="46">
        <f t="shared" si="2"/>
        <v>0.27887060504505334</v>
      </c>
    </row>
    <row r="10" spans="2:8" x14ac:dyDescent="0.25">
      <c r="B10" s="21"/>
      <c r="C10" s="21"/>
      <c r="D10" s="21"/>
      <c r="E10" s="21"/>
      <c r="F10" s="21"/>
      <c r="G10" s="21"/>
      <c r="H10" s="21"/>
    </row>
    <row r="11" spans="2:8" x14ac:dyDescent="0.25">
      <c r="B11" s="21"/>
      <c r="C11" s="21"/>
      <c r="D11" s="21"/>
      <c r="E11" s="21"/>
      <c r="F11" s="21"/>
      <c r="G11" s="21"/>
      <c r="H11" s="21"/>
    </row>
    <row r="12" spans="2:8" x14ac:dyDescent="0.25">
      <c r="B12" s="21"/>
      <c r="C12" s="21"/>
      <c r="D12" s="21"/>
      <c r="E12" s="21"/>
      <c r="F12" s="21"/>
      <c r="G12" s="21"/>
      <c r="H12" s="21"/>
    </row>
  </sheetData>
  <mergeCells count="1">
    <mergeCell ref="B2:H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111"/>
  <sheetViews>
    <sheetView workbookViewId="0"/>
  </sheetViews>
  <sheetFormatPr defaultRowHeight="15" x14ac:dyDescent="0.25"/>
  <cols>
    <col min="1" max="1" width="4.85546875" customWidth="1"/>
    <col min="2" max="2" width="7.42578125" bestFit="1" customWidth="1"/>
    <col min="3" max="3" width="1.7109375" customWidth="1"/>
    <col min="4" max="4" width="3.5703125" customWidth="1"/>
    <col min="5" max="5" width="46.5703125" customWidth="1"/>
    <col min="6" max="8" width="18.7109375" customWidth="1"/>
    <col min="9" max="9" width="10.42578125" customWidth="1"/>
    <col min="10" max="10" width="2" customWidth="1"/>
  </cols>
  <sheetData>
    <row r="1" spans="2:10" ht="33.75" customHeight="1" x14ac:dyDescent="0.25">
      <c r="B1" s="1"/>
      <c r="C1" s="1"/>
      <c r="D1" s="1"/>
      <c r="E1" s="1"/>
      <c r="F1" s="1"/>
      <c r="G1" s="1"/>
      <c r="H1" s="1"/>
      <c r="I1" s="2"/>
      <c r="J1" s="2"/>
    </row>
    <row r="2" spans="2:10" ht="18" customHeight="1" x14ac:dyDescent="0.25">
      <c r="B2" s="91" t="s">
        <v>7</v>
      </c>
      <c r="C2" s="91"/>
      <c r="D2" s="91"/>
      <c r="E2" s="91"/>
      <c r="F2" s="91"/>
      <c r="G2" s="91"/>
      <c r="H2" s="91"/>
      <c r="I2" s="91"/>
      <c r="J2" s="17"/>
    </row>
    <row r="3" spans="2:10" ht="18" customHeight="1" x14ac:dyDescent="0.25">
      <c r="B3" s="33"/>
      <c r="C3" s="33"/>
      <c r="D3" s="33"/>
      <c r="E3" s="33"/>
      <c r="F3" s="33"/>
      <c r="G3" s="33"/>
      <c r="H3" s="33"/>
      <c r="I3" s="34"/>
      <c r="J3" s="2"/>
    </row>
    <row r="4" spans="2:10" ht="15.75" x14ac:dyDescent="0.25">
      <c r="B4" s="125" t="s">
        <v>37</v>
      </c>
      <c r="C4" s="125"/>
      <c r="D4" s="125"/>
      <c r="E4" s="125"/>
      <c r="F4" s="125"/>
      <c r="G4" s="125"/>
      <c r="H4" s="125"/>
      <c r="I4" s="125"/>
    </row>
    <row r="5" spans="2:10" ht="24.75" customHeight="1" x14ac:dyDescent="0.25">
      <c r="B5" s="33"/>
      <c r="C5" s="33"/>
      <c r="D5" s="33"/>
      <c r="E5" s="33"/>
      <c r="F5" s="33"/>
      <c r="G5" s="33"/>
      <c r="H5" s="33"/>
      <c r="I5" s="34"/>
    </row>
    <row r="6" spans="2:10" ht="25.5" x14ac:dyDescent="0.25">
      <c r="B6" s="107" t="s">
        <v>6</v>
      </c>
      <c r="C6" s="108"/>
      <c r="D6" s="108"/>
      <c r="E6" s="109"/>
      <c r="F6" s="24" t="s">
        <v>122</v>
      </c>
      <c r="G6" s="24" t="s">
        <v>123</v>
      </c>
      <c r="H6" s="24" t="s">
        <v>128</v>
      </c>
      <c r="I6" s="24" t="s">
        <v>35</v>
      </c>
    </row>
    <row r="7" spans="2:10" s="27" customFormat="1" ht="11.25" x14ac:dyDescent="0.2">
      <c r="B7" s="104">
        <v>1</v>
      </c>
      <c r="C7" s="105"/>
      <c r="D7" s="105"/>
      <c r="E7" s="106"/>
      <c r="F7" s="26">
        <v>2</v>
      </c>
      <c r="G7" s="26">
        <v>3</v>
      </c>
      <c r="H7" s="26">
        <v>4</v>
      </c>
      <c r="I7" s="26" t="s">
        <v>31</v>
      </c>
    </row>
    <row r="8" spans="2:10" s="27" customFormat="1" ht="15" customHeight="1" x14ac:dyDescent="0.2">
      <c r="B8" s="119" t="s">
        <v>114</v>
      </c>
      <c r="C8" s="120"/>
      <c r="D8" s="121"/>
      <c r="E8" s="47" t="s">
        <v>112</v>
      </c>
      <c r="F8" s="56"/>
      <c r="G8" s="56"/>
      <c r="H8" s="56"/>
      <c r="I8" s="57"/>
    </row>
    <row r="9" spans="2:10" s="27" customFormat="1" ht="15" customHeight="1" x14ac:dyDescent="0.2">
      <c r="B9" s="119" t="s">
        <v>115</v>
      </c>
      <c r="C9" s="120"/>
      <c r="D9" s="121"/>
      <c r="E9" s="47" t="s">
        <v>113</v>
      </c>
      <c r="F9" s="56"/>
      <c r="G9" s="56"/>
      <c r="H9" s="56"/>
      <c r="I9" s="57"/>
    </row>
    <row r="10" spans="2:10" ht="15" customHeight="1" x14ac:dyDescent="0.25">
      <c r="B10" s="119" t="s">
        <v>117</v>
      </c>
      <c r="C10" s="120"/>
      <c r="D10" s="121"/>
      <c r="E10" s="47" t="s">
        <v>116</v>
      </c>
      <c r="F10" s="48">
        <f>F12+F30+F64</f>
        <v>1805617.77</v>
      </c>
      <c r="G10" s="48">
        <f>G12+G30+G64</f>
        <v>1805617.77</v>
      </c>
      <c r="H10" s="48">
        <f>H12+H30+H64</f>
        <v>503533.72000000003</v>
      </c>
      <c r="I10" s="50">
        <f>H10/G10</f>
        <v>0.2788706050450534</v>
      </c>
    </row>
    <row r="11" spans="2:10" ht="15" customHeight="1" x14ac:dyDescent="0.25">
      <c r="B11" s="58"/>
      <c r="C11" s="59"/>
      <c r="D11" s="60"/>
      <c r="E11" s="47"/>
      <c r="F11" s="48"/>
      <c r="G11" s="48"/>
      <c r="H11" s="48"/>
      <c r="I11" s="50"/>
    </row>
    <row r="12" spans="2:10" ht="15" customHeight="1" x14ac:dyDescent="0.25">
      <c r="B12" s="122" t="s">
        <v>91</v>
      </c>
      <c r="C12" s="123"/>
      <c r="D12" s="124"/>
      <c r="E12" s="81" t="s">
        <v>119</v>
      </c>
      <c r="F12" s="76">
        <f>F13</f>
        <v>1009967.77</v>
      </c>
      <c r="G12" s="76">
        <f>G13</f>
        <v>1009967.77</v>
      </c>
      <c r="H12" s="76">
        <f>H13</f>
        <v>119011.47</v>
      </c>
      <c r="I12" s="50">
        <f t="shared" ref="I12:I87" si="0">H12/G12</f>
        <v>0.11783689889430828</v>
      </c>
    </row>
    <row r="13" spans="2:10" ht="15" customHeight="1" x14ac:dyDescent="0.25">
      <c r="B13" s="118">
        <v>11</v>
      </c>
      <c r="C13" s="118"/>
      <c r="D13" s="118"/>
      <c r="E13" s="81" t="s">
        <v>92</v>
      </c>
      <c r="F13" s="76">
        <f>F14+F23</f>
        <v>1009967.77</v>
      </c>
      <c r="G13" s="76">
        <f>G14+G23</f>
        <v>1009967.77</v>
      </c>
      <c r="H13" s="76">
        <f>H14+H23</f>
        <v>119011.47</v>
      </c>
      <c r="I13" s="50">
        <f t="shared" si="0"/>
        <v>0.11783689889430828</v>
      </c>
    </row>
    <row r="14" spans="2:10" ht="15" customHeight="1" x14ac:dyDescent="0.25">
      <c r="B14" s="78"/>
      <c r="C14" s="79"/>
      <c r="D14" s="80"/>
      <c r="E14" s="77" t="s">
        <v>120</v>
      </c>
      <c r="F14" s="76">
        <f>F15+F20</f>
        <v>8753.59</v>
      </c>
      <c r="G14" s="76">
        <f>G15+G20</f>
        <v>8753.59</v>
      </c>
      <c r="H14" s="76">
        <f>H15+H20</f>
        <v>1129.95</v>
      </c>
      <c r="I14" s="50">
        <f>I15</f>
        <v>0</v>
      </c>
    </row>
    <row r="15" spans="2:10" ht="15" customHeight="1" x14ac:dyDescent="0.25">
      <c r="B15" s="111">
        <v>3</v>
      </c>
      <c r="C15" s="112"/>
      <c r="D15" s="113"/>
      <c r="E15" s="70" t="s">
        <v>4</v>
      </c>
      <c r="F15" s="69">
        <f t="shared" ref="F15:H15" si="1">F16</f>
        <v>7148.29</v>
      </c>
      <c r="G15" s="69">
        <f t="shared" si="1"/>
        <v>7148.29</v>
      </c>
      <c r="H15" s="69">
        <f t="shared" si="1"/>
        <v>0</v>
      </c>
      <c r="I15" s="49">
        <f t="shared" si="0"/>
        <v>0</v>
      </c>
    </row>
    <row r="16" spans="2:10" ht="15" customHeight="1" x14ac:dyDescent="0.25">
      <c r="B16" s="114">
        <v>32</v>
      </c>
      <c r="C16" s="115"/>
      <c r="D16" s="116"/>
      <c r="E16" s="74" t="s">
        <v>9</v>
      </c>
      <c r="F16" s="69">
        <f>F17+F18+F19</f>
        <v>7148.29</v>
      </c>
      <c r="G16" s="69">
        <f>G17+G18+G19</f>
        <v>7148.29</v>
      </c>
      <c r="H16" s="69">
        <f>H17+H18+H19</f>
        <v>0</v>
      </c>
      <c r="I16" s="49">
        <f t="shared" si="0"/>
        <v>0</v>
      </c>
    </row>
    <row r="17" spans="2:9" ht="15" customHeight="1" x14ac:dyDescent="0.25">
      <c r="B17" s="114">
        <v>3221</v>
      </c>
      <c r="C17" s="115"/>
      <c r="D17" s="116"/>
      <c r="E17" s="75" t="s">
        <v>55</v>
      </c>
      <c r="F17" s="69">
        <v>4519.79</v>
      </c>
      <c r="G17" s="69">
        <v>4519.79</v>
      </c>
      <c r="H17" s="69">
        <v>0</v>
      </c>
      <c r="I17" s="49">
        <f t="shared" ref="I17" si="2">H17/G17</f>
        <v>0</v>
      </c>
    </row>
    <row r="18" spans="2:9" ht="15" customHeight="1" x14ac:dyDescent="0.25">
      <c r="B18" s="114">
        <v>3237</v>
      </c>
      <c r="C18" s="115"/>
      <c r="D18" s="116"/>
      <c r="E18" s="75" t="s">
        <v>135</v>
      </c>
      <c r="F18" s="69">
        <v>470</v>
      </c>
      <c r="G18" s="69">
        <v>470</v>
      </c>
      <c r="H18" s="69">
        <v>0</v>
      </c>
      <c r="I18" s="49">
        <f t="shared" si="0"/>
        <v>0</v>
      </c>
    </row>
    <row r="19" spans="2:9" ht="15" customHeight="1" x14ac:dyDescent="0.25">
      <c r="B19" s="114">
        <v>3239</v>
      </c>
      <c r="C19" s="115"/>
      <c r="D19" s="116"/>
      <c r="E19" s="75" t="s">
        <v>68</v>
      </c>
      <c r="F19" s="69">
        <v>2158.5</v>
      </c>
      <c r="G19" s="69">
        <v>2158.5</v>
      </c>
      <c r="H19" s="69">
        <v>0</v>
      </c>
      <c r="I19" s="49">
        <f t="shared" ref="I19:I22" si="3">H19/G19</f>
        <v>0</v>
      </c>
    </row>
    <row r="20" spans="2:9" ht="15" customHeight="1" x14ac:dyDescent="0.25">
      <c r="B20" s="111">
        <v>4</v>
      </c>
      <c r="C20" s="112"/>
      <c r="D20" s="113"/>
      <c r="E20" s="70" t="s">
        <v>94</v>
      </c>
      <c r="F20" s="69">
        <f t="shared" ref="F20:H21" si="4">F21</f>
        <v>1605.3</v>
      </c>
      <c r="G20" s="69">
        <f t="shared" si="4"/>
        <v>1605.3</v>
      </c>
      <c r="H20" s="69">
        <f t="shared" si="4"/>
        <v>1129.95</v>
      </c>
      <c r="I20" s="49">
        <f t="shared" si="3"/>
        <v>0.70388712390207442</v>
      </c>
    </row>
    <row r="21" spans="2:9" ht="15" customHeight="1" x14ac:dyDescent="0.25">
      <c r="B21" s="114">
        <v>42</v>
      </c>
      <c r="C21" s="115"/>
      <c r="D21" s="116"/>
      <c r="E21" s="74" t="s">
        <v>95</v>
      </c>
      <c r="F21" s="69">
        <f t="shared" si="4"/>
        <v>1605.3</v>
      </c>
      <c r="G21" s="69">
        <f t="shared" si="4"/>
        <v>1605.3</v>
      </c>
      <c r="H21" s="69">
        <f t="shared" si="4"/>
        <v>1129.95</v>
      </c>
      <c r="I21" s="49">
        <f t="shared" si="3"/>
        <v>0.70388712390207442</v>
      </c>
    </row>
    <row r="22" spans="2:9" ht="15" customHeight="1" x14ac:dyDescent="0.25">
      <c r="B22" s="117">
        <v>4222</v>
      </c>
      <c r="C22" s="117"/>
      <c r="D22" s="117"/>
      <c r="E22" s="75" t="s">
        <v>138</v>
      </c>
      <c r="F22" s="69">
        <v>1605.3</v>
      </c>
      <c r="G22" s="69">
        <v>1605.3</v>
      </c>
      <c r="H22" s="69">
        <v>1129.95</v>
      </c>
      <c r="I22" s="49">
        <f t="shared" si="3"/>
        <v>0.70388712390207442</v>
      </c>
    </row>
    <row r="23" spans="2:9" ht="15" customHeight="1" x14ac:dyDescent="0.25">
      <c r="B23" s="71"/>
      <c r="C23" s="72"/>
      <c r="D23" s="73"/>
      <c r="E23" s="77" t="s">
        <v>121</v>
      </c>
      <c r="F23" s="76">
        <f>F24</f>
        <v>1001214.18</v>
      </c>
      <c r="G23" s="76">
        <f>G24</f>
        <v>1001214.18</v>
      </c>
      <c r="H23" s="76">
        <f>H24</f>
        <v>117881.52</v>
      </c>
      <c r="I23" s="50">
        <f>I24</f>
        <v>0.11773856419013162</v>
      </c>
    </row>
    <row r="24" spans="2:9" ht="15" customHeight="1" x14ac:dyDescent="0.25">
      <c r="B24" s="111">
        <v>4</v>
      </c>
      <c r="C24" s="112"/>
      <c r="D24" s="113"/>
      <c r="E24" s="70" t="s">
        <v>94</v>
      </c>
      <c r="F24" s="69">
        <f>F27+F25</f>
        <v>1001214.18</v>
      </c>
      <c r="G24" s="69">
        <f>G27+G25</f>
        <v>1001214.18</v>
      </c>
      <c r="H24" s="69">
        <f>H27+H25</f>
        <v>117881.52</v>
      </c>
      <c r="I24" s="49">
        <f t="shared" ref="I24:I25" si="5">H24/G24</f>
        <v>0.11773856419013162</v>
      </c>
    </row>
    <row r="25" spans="2:9" ht="15" customHeight="1" x14ac:dyDescent="0.25">
      <c r="B25" s="114">
        <v>42</v>
      </c>
      <c r="C25" s="115"/>
      <c r="D25" s="116"/>
      <c r="E25" s="74" t="s">
        <v>95</v>
      </c>
      <c r="F25" s="69">
        <f t="shared" ref="F25:H25" si="6">F26</f>
        <v>15776.68</v>
      </c>
      <c r="G25" s="69">
        <f t="shared" si="6"/>
        <v>15776.68</v>
      </c>
      <c r="H25" s="69">
        <f t="shared" si="6"/>
        <v>2254.1999999999998</v>
      </c>
      <c r="I25" s="49">
        <f t="shared" si="5"/>
        <v>0.14288177233739924</v>
      </c>
    </row>
    <row r="26" spans="2:9" ht="15" customHeight="1" x14ac:dyDescent="0.25">
      <c r="B26" s="117">
        <v>4221</v>
      </c>
      <c r="C26" s="117"/>
      <c r="D26" s="117"/>
      <c r="E26" s="75" t="s">
        <v>81</v>
      </c>
      <c r="F26" s="69">
        <v>15776.68</v>
      </c>
      <c r="G26" s="69">
        <v>15776.68</v>
      </c>
      <c r="H26" s="69">
        <v>2254.1999999999998</v>
      </c>
      <c r="I26" s="49">
        <f>H26/G26</f>
        <v>0.14288177233739924</v>
      </c>
    </row>
    <row r="27" spans="2:9" ht="15" customHeight="1" x14ac:dyDescent="0.25">
      <c r="B27" s="117">
        <v>45</v>
      </c>
      <c r="C27" s="117"/>
      <c r="D27" s="117"/>
      <c r="E27" s="75" t="s">
        <v>86</v>
      </c>
      <c r="F27" s="69">
        <f>F28</f>
        <v>985437.5</v>
      </c>
      <c r="G27" s="69">
        <f>G28</f>
        <v>985437.5</v>
      </c>
      <c r="H27" s="69">
        <f>H28</f>
        <v>115627.32</v>
      </c>
      <c r="I27" s="49">
        <f t="shared" si="0"/>
        <v>0.11733602587683137</v>
      </c>
    </row>
    <row r="28" spans="2:9" ht="15" customHeight="1" x14ac:dyDescent="0.25">
      <c r="B28" s="114">
        <v>4551</v>
      </c>
      <c r="C28" s="115"/>
      <c r="D28" s="116"/>
      <c r="E28" s="75" t="s">
        <v>87</v>
      </c>
      <c r="F28" s="69">
        <v>985437.5</v>
      </c>
      <c r="G28" s="69">
        <v>985437.5</v>
      </c>
      <c r="H28" s="69">
        <v>115627.32</v>
      </c>
      <c r="I28" s="49">
        <f t="shared" si="0"/>
        <v>0.11733602587683137</v>
      </c>
    </row>
    <row r="29" spans="2:9" ht="15" customHeight="1" x14ac:dyDescent="0.25">
      <c r="B29" s="62"/>
      <c r="C29" s="63"/>
      <c r="D29" s="64"/>
      <c r="E29" s="65"/>
      <c r="F29" s="61"/>
      <c r="G29" s="61"/>
      <c r="H29" s="61"/>
      <c r="I29" s="49"/>
    </row>
    <row r="30" spans="2:9" ht="15" customHeight="1" x14ac:dyDescent="0.25">
      <c r="B30" s="122" t="s">
        <v>96</v>
      </c>
      <c r="C30" s="123"/>
      <c r="D30" s="124"/>
      <c r="E30" s="81" t="s">
        <v>118</v>
      </c>
      <c r="F30" s="76">
        <f t="shared" ref="F30:H31" si="7">F31</f>
        <v>736640</v>
      </c>
      <c r="G30" s="76">
        <f t="shared" si="7"/>
        <v>736640</v>
      </c>
      <c r="H30" s="76">
        <f t="shared" si="7"/>
        <v>373148.93000000005</v>
      </c>
      <c r="I30" s="50">
        <f t="shared" si="0"/>
        <v>0.50655534589487405</v>
      </c>
    </row>
    <row r="31" spans="2:9" ht="15" customHeight="1" x14ac:dyDescent="0.25">
      <c r="B31" s="118">
        <v>11</v>
      </c>
      <c r="C31" s="118"/>
      <c r="D31" s="118"/>
      <c r="E31" s="81" t="s">
        <v>92</v>
      </c>
      <c r="F31" s="76">
        <f t="shared" si="7"/>
        <v>736640</v>
      </c>
      <c r="G31" s="76">
        <f t="shared" si="7"/>
        <v>736640</v>
      </c>
      <c r="H31" s="76">
        <f t="shared" si="7"/>
        <v>373148.93000000005</v>
      </c>
      <c r="I31" s="50">
        <f t="shared" si="0"/>
        <v>0.50655534589487405</v>
      </c>
    </row>
    <row r="32" spans="2:9" ht="15" customHeight="1" x14ac:dyDescent="0.25">
      <c r="B32" s="111">
        <v>3</v>
      </c>
      <c r="C32" s="112"/>
      <c r="D32" s="113"/>
      <c r="E32" s="70" t="s">
        <v>4</v>
      </c>
      <c r="F32" s="69">
        <f>F33+F38+F61</f>
        <v>736640</v>
      </c>
      <c r="G32" s="69">
        <f>G33+G38+G61</f>
        <v>736640</v>
      </c>
      <c r="H32" s="69">
        <f>H33+H38+H61</f>
        <v>373148.93000000005</v>
      </c>
      <c r="I32" s="49">
        <f t="shared" si="0"/>
        <v>0.50655534589487405</v>
      </c>
    </row>
    <row r="33" spans="2:9" ht="15" customHeight="1" x14ac:dyDescent="0.25">
      <c r="B33" s="114">
        <v>31</v>
      </c>
      <c r="C33" s="115"/>
      <c r="D33" s="116"/>
      <c r="E33" s="74" t="s">
        <v>5</v>
      </c>
      <c r="F33" s="69">
        <f>F34+F36+F37</f>
        <v>639400</v>
      </c>
      <c r="G33" s="69">
        <f>G34+G36+G37</f>
        <v>639400</v>
      </c>
      <c r="H33" s="69">
        <f>H34+H35+H36+H37</f>
        <v>314581.27</v>
      </c>
      <c r="I33" s="49">
        <f t="shared" si="0"/>
        <v>0.49199447919924932</v>
      </c>
    </row>
    <row r="34" spans="2:9" ht="15" customHeight="1" x14ac:dyDescent="0.25">
      <c r="B34" s="114">
        <v>3111</v>
      </c>
      <c r="C34" s="115"/>
      <c r="D34" s="116"/>
      <c r="E34" s="75" t="s">
        <v>23</v>
      </c>
      <c r="F34" s="69">
        <v>528350</v>
      </c>
      <c r="G34" s="69">
        <v>528350</v>
      </c>
      <c r="H34" s="69">
        <v>257540.54</v>
      </c>
      <c r="I34" s="49">
        <f t="shared" si="0"/>
        <v>0.48744305857859377</v>
      </c>
    </row>
    <row r="35" spans="2:9" ht="15" customHeight="1" x14ac:dyDescent="0.25">
      <c r="B35" s="114">
        <v>3113</v>
      </c>
      <c r="C35" s="115"/>
      <c r="D35" s="116"/>
      <c r="E35" s="75" t="s">
        <v>140</v>
      </c>
      <c r="F35" s="69">
        <v>0</v>
      </c>
      <c r="G35" s="69">
        <v>0</v>
      </c>
      <c r="H35" s="69">
        <v>233.44</v>
      </c>
      <c r="I35" s="49" t="e">
        <f t="shared" si="0"/>
        <v>#DIV/0!</v>
      </c>
    </row>
    <row r="36" spans="2:9" ht="15" customHeight="1" x14ac:dyDescent="0.25">
      <c r="B36" s="117">
        <v>3121</v>
      </c>
      <c r="C36" s="117"/>
      <c r="D36" s="117"/>
      <c r="E36" s="75" t="s">
        <v>48</v>
      </c>
      <c r="F36" s="69">
        <v>27700</v>
      </c>
      <c r="G36" s="69">
        <v>27700</v>
      </c>
      <c r="H36" s="69">
        <v>18103.59</v>
      </c>
      <c r="I36" s="49">
        <f t="shared" si="0"/>
        <v>0.65355920577617332</v>
      </c>
    </row>
    <row r="37" spans="2:9" ht="15" customHeight="1" x14ac:dyDescent="0.25">
      <c r="B37" s="114">
        <v>3132</v>
      </c>
      <c r="C37" s="115"/>
      <c r="D37" s="116"/>
      <c r="E37" s="75" t="s">
        <v>97</v>
      </c>
      <c r="F37" s="69">
        <v>83350</v>
      </c>
      <c r="G37" s="69">
        <v>83350</v>
      </c>
      <c r="H37" s="69">
        <v>38703.699999999997</v>
      </c>
      <c r="I37" s="49">
        <f t="shared" si="0"/>
        <v>0.46435152969406113</v>
      </c>
    </row>
    <row r="38" spans="2:9" ht="15" customHeight="1" x14ac:dyDescent="0.25">
      <c r="B38" s="114">
        <v>32</v>
      </c>
      <c r="C38" s="115"/>
      <c r="D38" s="116"/>
      <c r="E38" s="74" t="s">
        <v>9</v>
      </c>
      <c r="F38" s="69">
        <f>SUM(F39:F60)</f>
        <v>96740</v>
      </c>
      <c r="G38" s="69">
        <f>SUM(G39:G60)</f>
        <v>96740</v>
      </c>
      <c r="H38" s="69">
        <f>SUM(H39:H60)</f>
        <v>58238.259999999995</v>
      </c>
      <c r="I38" s="49">
        <f t="shared" si="0"/>
        <v>0.6020080628488732</v>
      </c>
    </row>
    <row r="39" spans="2:9" ht="15" customHeight="1" x14ac:dyDescent="0.25">
      <c r="B39" s="114">
        <v>3211</v>
      </c>
      <c r="C39" s="115"/>
      <c r="D39" s="116"/>
      <c r="E39" s="75" t="s">
        <v>25</v>
      </c>
      <c r="F39" s="69">
        <v>2500</v>
      </c>
      <c r="G39" s="69">
        <v>2500</v>
      </c>
      <c r="H39" s="69">
        <v>1598.39</v>
      </c>
      <c r="I39" s="49">
        <f t="shared" si="0"/>
        <v>0.63935600000000004</v>
      </c>
    </row>
    <row r="40" spans="2:9" ht="15" customHeight="1" x14ac:dyDescent="0.25">
      <c r="B40" s="114">
        <v>3212</v>
      </c>
      <c r="C40" s="115"/>
      <c r="D40" s="116"/>
      <c r="E40" s="75" t="s">
        <v>99</v>
      </c>
      <c r="F40" s="69">
        <v>11500</v>
      </c>
      <c r="G40" s="69">
        <v>11500</v>
      </c>
      <c r="H40" s="69">
        <v>6097.99</v>
      </c>
      <c r="I40" s="49">
        <f t="shared" si="0"/>
        <v>0.53025999999999995</v>
      </c>
    </row>
    <row r="41" spans="2:9" ht="15" customHeight="1" x14ac:dyDescent="0.25">
      <c r="B41" s="114">
        <v>3213</v>
      </c>
      <c r="C41" s="115"/>
      <c r="D41" s="116"/>
      <c r="E41" s="75" t="s">
        <v>100</v>
      </c>
      <c r="F41" s="69">
        <v>1500</v>
      </c>
      <c r="G41" s="69">
        <v>1500</v>
      </c>
      <c r="H41" s="69">
        <v>1195.55</v>
      </c>
      <c r="I41" s="49">
        <f t="shared" si="0"/>
        <v>0.79703333333333326</v>
      </c>
    </row>
    <row r="42" spans="2:9" ht="15" customHeight="1" x14ac:dyDescent="0.25">
      <c r="B42" s="114">
        <v>3214</v>
      </c>
      <c r="C42" s="115"/>
      <c r="D42" s="116"/>
      <c r="E42" s="75" t="s">
        <v>53</v>
      </c>
      <c r="F42" s="69">
        <v>200</v>
      </c>
      <c r="G42" s="69">
        <v>200</v>
      </c>
      <c r="H42" s="69">
        <v>397.5</v>
      </c>
      <c r="I42" s="49">
        <f t="shared" si="0"/>
        <v>1.9875</v>
      </c>
    </row>
    <row r="43" spans="2:9" ht="15" customHeight="1" x14ac:dyDescent="0.25">
      <c r="B43" s="114">
        <v>3221</v>
      </c>
      <c r="C43" s="115"/>
      <c r="D43" s="116"/>
      <c r="E43" s="75" t="s">
        <v>55</v>
      </c>
      <c r="F43" s="69">
        <v>3176</v>
      </c>
      <c r="G43" s="69">
        <v>3176</v>
      </c>
      <c r="H43" s="69">
        <v>2197.4499999999998</v>
      </c>
      <c r="I43" s="49">
        <f t="shared" si="0"/>
        <v>0.69189231738035262</v>
      </c>
    </row>
    <row r="44" spans="2:9" ht="15" customHeight="1" x14ac:dyDescent="0.25">
      <c r="B44" s="114">
        <v>3223</v>
      </c>
      <c r="C44" s="115"/>
      <c r="D44" s="116"/>
      <c r="E44" s="75" t="s">
        <v>56</v>
      </c>
      <c r="F44" s="69">
        <v>23800</v>
      </c>
      <c r="G44" s="69">
        <v>23800</v>
      </c>
      <c r="H44" s="69">
        <v>19112.669999999998</v>
      </c>
      <c r="I44" s="49">
        <f t="shared" si="0"/>
        <v>0.80305336134453775</v>
      </c>
    </row>
    <row r="45" spans="2:9" ht="15" customHeight="1" x14ac:dyDescent="0.25">
      <c r="B45" s="114">
        <v>3224</v>
      </c>
      <c r="C45" s="115"/>
      <c r="D45" s="116"/>
      <c r="E45" s="75" t="s">
        <v>101</v>
      </c>
      <c r="F45" s="69">
        <v>150</v>
      </c>
      <c r="G45" s="69">
        <v>150</v>
      </c>
      <c r="H45" s="69">
        <v>958.58</v>
      </c>
      <c r="I45" s="49">
        <f t="shared" si="0"/>
        <v>6.3905333333333338</v>
      </c>
    </row>
    <row r="46" spans="2:9" ht="15" customHeight="1" x14ac:dyDescent="0.25">
      <c r="B46" s="114">
        <v>3225</v>
      </c>
      <c r="C46" s="115"/>
      <c r="D46" s="116"/>
      <c r="E46" s="75" t="s">
        <v>102</v>
      </c>
      <c r="F46" s="69">
        <v>1000</v>
      </c>
      <c r="G46" s="69">
        <v>1000</v>
      </c>
      <c r="H46" s="69">
        <v>327.64999999999998</v>
      </c>
      <c r="I46" s="49">
        <f t="shared" si="0"/>
        <v>0.32765</v>
      </c>
    </row>
    <row r="47" spans="2:9" ht="15" customHeight="1" x14ac:dyDescent="0.25">
      <c r="B47" s="114">
        <v>3227</v>
      </c>
      <c r="C47" s="115"/>
      <c r="D47" s="116"/>
      <c r="E47" s="75" t="s">
        <v>59</v>
      </c>
      <c r="F47" s="69">
        <v>100</v>
      </c>
      <c r="G47" s="69">
        <v>100</v>
      </c>
      <c r="H47" s="69">
        <v>166.23</v>
      </c>
      <c r="I47" s="49">
        <f t="shared" si="0"/>
        <v>1.6622999999999999</v>
      </c>
    </row>
    <row r="48" spans="2:9" ht="15" customHeight="1" x14ac:dyDescent="0.25">
      <c r="B48" s="114">
        <v>3231</v>
      </c>
      <c r="C48" s="115"/>
      <c r="D48" s="116"/>
      <c r="E48" s="75" t="s">
        <v>61</v>
      </c>
      <c r="F48" s="69">
        <v>6200</v>
      </c>
      <c r="G48" s="69">
        <v>6200</v>
      </c>
      <c r="H48" s="69">
        <v>2364.69</v>
      </c>
      <c r="I48" s="49">
        <f t="shared" si="0"/>
        <v>0.38140161290322583</v>
      </c>
    </row>
    <row r="49" spans="2:9" ht="15" customHeight="1" x14ac:dyDescent="0.25">
      <c r="B49" s="114">
        <v>3232</v>
      </c>
      <c r="C49" s="115"/>
      <c r="D49" s="116"/>
      <c r="E49" s="75" t="s">
        <v>93</v>
      </c>
      <c r="F49" s="69">
        <v>10140</v>
      </c>
      <c r="G49" s="69">
        <v>10140</v>
      </c>
      <c r="H49" s="69">
        <v>2330.21</v>
      </c>
      <c r="I49" s="49">
        <f t="shared" si="0"/>
        <v>0.22980374753451677</v>
      </c>
    </row>
    <row r="50" spans="2:9" ht="15" customHeight="1" x14ac:dyDescent="0.25">
      <c r="B50" s="114">
        <v>3233</v>
      </c>
      <c r="C50" s="115"/>
      <c r="D50" s="116"/>
      <c r="E50" s="75" t="s">
        <v>63</v>
      </c>
      <c r="F50" s="69">
        <v>250</v>
      </c>
      <c r="G50" s="69">
        <v>250</v>
      </c>
      <c r="H50" s="69">
        <v>497.7</v>
      </c>
      <c r="I50" s="49">
        <f t="shared" si="0"/>
        <v>1.9907999999999999</v>
      </c>
    </row>
    <row r="51" spans="2:9" ht="15" customHeight="1" x14ac:dyDescent="0.25">
      <c r="B51" s="114">
        <v>3234</v>
      </c>
      <c r="C51" s="115"/>
      <c r="D51" s="116"/>
      <c r="E51" s="75" t="s">
        <v>64</v>
      </c>
      <c r="F51" s="69">
        <v>8300</v>
      </c>
      <c r="G51" s="69">
        <v>8300</v>
      </c>
      <c r="H51" s="69">
        <v>4763.6499999999996</v>
      </c>
      <c r="I51" s="49">
        <f t="shared" si="0"/>
        <v>0.57393373493975897</v>
      </c>
    </row>
    <row r="52" spans="2:9" ht="15" customHeight="1" x14ac:dyDescent="0.25">
      <c r="B52" s="114">
        <v>3235</v>
      </c>
      <c r="C52" s="115"/>
      <c r="D52" s="116"/>
      <c r="E52" s="75" t="s">
        <v>65</v>
      </c>
      <c r="F52" s="69">
        <v>1195</v>
      </c>
      <c r="G52" s="69">
        <v>1195</v>
      </c>
      <c r="H52" s="69">
        <v>597.24</v>
      </c>
      <c r="I52" s="49">
        <f t="shared" si="0"/>
        <v>0.49978242677824269</v>
      </c>
    </row>
    <row r="53" spans="2:9" ht="15" customHeight="1" x14ac:dyDescent="0.25">
      <c r="B53" s="114">
        <v>3236</v>
      </c>
      <c r="C53" s="115"/>
      <c r="D53" s="116"/>
      <c r="E53" s="75" t="s">
        <v>103</v>
      </c>
      <c r="F53" s="69">
        <v>100</v>
      </c>
      <c r="G53" s="69">
        <v>100</v>
      </c>
      <c r="H53" s="69">
        <v>398.49</v>
      </c>
      <c r="I53" s="49">
        <f t="shared" si="0"/>
        <v>3.9849000000000001</v>
      </c>
    </row>
    <row r="54" spans="2:9" ht="15" customHeight="1" x14ac:dyDescent="0.25">
      <c r="B54" s="114">
        <v>3238</v>
      </c>
      <c r="C54" s="115"/>
      <c r="D54" s="116"/>
      <c r="E54" s="75" t="s">
        <v>67</v>
      </c>
      <c r="F54" s="69">
        <v>19500</v>
      </c>
      <c r="G54" s="69">
        <v>19500</v>
      </c>
      <c r="H54" s="69">
        <v>10781.61</v>
      </c>
      <c r="I54" s="49">
        <f t="shared" si="0"/>
        <v>0.55290307692307694</v>
      </c>
    </row>
    <row r="55" spans="2:9" ht="15" customHeight="1" x14ac:dyDescent="0.25">
      <c r="B55" s="114">
        <v>3239</v>
      </c>
      <c r="C55" s="115"/>
      <c r="D55" s="116"/>
      <c r="E55" s="75" t="s">
        <v>68</v>
      </c>
      <c r="F55" s="69">
        <v>1460</v>
      </c>
      <c r="G55" s="69">
        <v>1460</v>
      </c>
      <c r="H55" s="69">
        <v>1038.99</v>
      </c>
      <c r="I55" s="49">
        <f t="shared" si="0"/>
        <v>0.71163698630136984</v>
      </c>
    </row>
    <row r="56" spans="2:9" ht="15" customHeight="1" x14ac:dyDescent="0.25">
      <c r="B56" s="114">
        <v>3291</v>
      </c>
      <c r="C56" s="115"/>
      <c r="D56" s="116"/>
      <c r="E56" s="75" t="s">
        <v>104</v>
      </c>
      <c r="F56" s="69">
        <v>850</v>
      </c>
      <c r="G56" s="69">
        <v>850</v>
      </c>
      <c r="H56" s="69">
        <v>348.1</v>
      </c>
      <c r="I56" s="49">
        <f t="shared" si="0"/>
        <v>0.40952941176470592</v>
      </c>
    </row>
    <row r="57" spans="2:9" ht="15" customHeight="1" x14ac:dyDescent="0.25">
      <c r="B57" s="114">
        <v>3292</v>
      </c>
      <c r="C57" s="115"/>
      <c r="D57" s="116"/>
      <c r="E57" s="75" t="s">
        <v>71</v>
      </c>
      <c r="F57" s="69">
        <v>1320</v>
      </c>
      <c r="G57" s="69">
        <v>1320</v>
      </c>
      <c r="H57" s="69">
        <v>970.74</v>
      </c>
      <c r="I57" s="49">
        <f t="shared" si="0"/>
        <v>0.7354090909090909</v>
      </c>
    </row>
    <row r="58" spans="2:9" ht="15" customHeight="1" x14ac:dyDescent="0.25">
      <c r="B58" s="114">
        <v>3293</v>
      </c>
      <c r="C58" s="115"/>
      <c r="D58" s="116"/>
      <c r="E58" s="75" t="s">
        <v>73</v>
      </c>
      <c r="F58" s="69">
        <v>600</v>
      </c>
      <c r="G58" s="69">
        <v>600</v>
      </c>
      <c r="H58" s="69">
        <v>428.66</v>
      </c>
      <c r="I58" s="49">
        <f t="shared" si="0"/>
        <v>0.71443333333333336</v>
      </c>
    </row>
    <row r="59" spans="2:9" ht="15" customHeight="1" x14ac:dyDescent="0.25">
      <c r="B59" s="114">
        <v>3295</v>
      </c>
      <c r="C59" s="115"/>
      <c r="D59" s="116"/>
      <c r="E59" s="75" t="s">
        <v>72</v>
      </c>
      <c r="F59" s="69">
        <v>2399</v>
      </c>
      <c r="G59" s="69">
        <v>2399</v>
      </c>
      <c r="H59" s="69">
        <v>1331.81</v>
      </c>
      <c r="I59" s="49">
        <f t="shared" si="0"/>
        <v>0.55515214672780322</v>
      </c>
    </row>
    <row r="60" spans="2:9" ht="15" customHeight="1" x14ac:dyDescent="0.25">
      <c r="B60" s="114">
        <v>3299</v>
      </c>
      <c r="C60" s="115"/>
      <c r="D60" s="116"/>
      <c r="E60" s="75" t="s">
        <v>69</v>
      </c>
      <c r="F60" s="69">
        <v>500</v>
      </c>
      <c r="G60" s="69">
        <v>500</v>
      </c>
      <c r="H60" s="69">
        <v>334.36</v>
      </c>
      <c r="I60" s="49">
        <f t="shared" si="0"/>
        <v>0.66871999999999998</v>
      </c>
    </row>
    <row r="61" spans="2:9" ht="15" customHeight="1" x14ac:dyDescent="0.25">
      <c r="B61" s="114">
        <v>34</v>
      </c>
      <c r="C61" s="115"/>
      <c r="D61" s="116"/>
      <c r="E61" s="74" t="s">
        <v>75</v>
      </c>
      <c r="F61" s="69">
        <f>F62</f>
        <v>500</v>
      </c>
      <c r="G61" s="69">
        <f>G62</f>
        <v>500</v>
      </c>
      <c r="H61" s="69">
        <f>H62</f>
        <v>329.4</v>
      </c>
      <c r="I61" s="49">
        <f t="shared" si="0"/>
        <v>0.65879999999999994</v>
      </c>
    </row>
    <row r="62" spans="2:9" ht="15" customHeight="1" x14ac:dyDescent="0.25">
      <c r="B62" s="114">
        <v>3431</v>
      </c>
      <c r="C62" s="115"/>
      <c r="D62" s="116"/>
      <c r="E62" s="75" t="s">
        <v>98</v>
      </c>
      <c r="F62" s="69">
        <v>500</v>
      </c>
      <c r="G62" s="69">
        <v>500</v>
      </c>
      <c r="H62" s="69">
        <v>329.4</v>
      </c>
      <c r="I62" s="49">
        <f t="shared" si="0"/>
        <v>0.65879999999999994</v>
      </c>
    </row>
    <row r="63" spans="2:9" ht="15" customHeight="1" x14ac:dyDescent="0.25">
      <c r="B63" s="62"/>
      <c r="C63" s="63"/>
      <c r="D63" s="64"/>
      <c r="E63" s="65"/>
      <c r="F63" s="61"/>
      <c r="G63" s="61"/>
      <c r="H63" s="61"/>
      <c r="I63" s="49"/>
    </row>
    <row r="64" spans="2:9" ht="15" customHeight="1" x14ac:dyDescent="0.25">
      <c r="B64" s="122" t="s">
        <v>105</v>
      </c>
      <c r="C64" s="123"/>
      <c r="D64" s="124"/>
      <c r="E64" s="81" t="s">
        <v>118</v>
      </c>
      <c r="F64" s="76">
        <f>F65+F96</f>
        <v>59010</v>
      </c>
      <c r="G64" s="76">
        <f t="shared" ref="G64:H64" si="8">G65+G96</f>
        <v>59010</v>
      </c>
      <c r="H64" s="76">
        <f t="shared" si="8"/>
        <v>11373.32</v>
      </c>
      <c r="I64" s="50">
        <f t="shared" si="0"/>
        <v>0.19273546856465004</v>
      </c>
    </row>
    <row r="65" spans="2:9" ht="15" customHeight="1" x14ac:dyDescent="0.25">
      <c r="B65" s="118">
        <v>31</v>
      </c>
      <c r="C65" s="118"/>
      <c r="D65" s="118"/>
      <c r="E65" s="81" t="s">
        <v>106</v>
      </c>
      <c r="F65" s="76">
        <f>F66+F90</f>
        <v>20000</v>
      </c>
      <c r="G65" s="76">
        <f>G66+G90</f>
        <v>20000</v>
      </c>
      <c r="H65" s="76">
        <f>H66+H90</f>
        <v>1399.48</v>
      </c>
      <c r="I65" s="50">
        <f t="shared" si="0"/>
        <v>6.9973999999999995E-2</v>
      </c>
    </row>
    <row r="66" spans="2:9" ht="15" customHeight="1" x14ac:dyDescent="0.25">
      <c r="B66" s="111">
        <v>3</v>
      </c>
      <c r="C66" s="112"/>
      <c r="D66" s="113"/>
      <c r="E66" s="70" t="s">
        <v>4</v>
      </c>
      <c r="F66" s="69">
        <f>F67+F71+F88</f>
        <v>16405</v>
      </c>
      <c r="G66" s="69">
        <f>G67+G71+G88</f>
        <v>16405</v>
      </c>
      <c r="H66" s="69">
        <f>H67+H71+H88</f>
        <v>61.15</v>
      </c>
      <c r="I66" s="49">
        <f t="shared" si="0"/>
        <v>3.7275220969216699E-3</v>
      </c>
    </row>
    <row r="67" spans="2:9" ht="15" customHeight="1" x14ac:dyDescent="0.25">
      <c r="B67" s="114">
        <v>31</v>
      </c>
      <c r="C67" s="115"/>
      <c r="D67" s="116"/>
      <c r="E67" s="74" t="s">
        <v>5</v>
      </c>
      <c r="F67" s="69">
        <f>F68+F69+F70</f>
        <v>4600</v>
      </c>
      <c r="G67" s="69">
        <f>G68+G69+G70</f>
        <v>4600</v>
      </c>
      <c r="H67" s="69">
        <f>H68+H69+H70</f>
        <v>0</v>
      </c>
      <c r="I67" s="49">
        <f t="shared" si="0"/>
        <v>0</v>
      </c>
    </row>
    <row r="68" spans="2:9" ht="15" customHeight="1" x14ac:dyDescent="0.25">
      <c r="B68" s="114">
        <v>3111</v>
      </c>
      <c r="C68" s="115"/>
      <c r="D68" s="116"/>
      <c r="E68" s="75" t="s">
        <v>23</v>
      </c>
      <c r="F68" s="69">
        <v>2000</v>
      </c>
      <c r="G68" s="69">
        <v>2000</v>
      </c>
      <c r="H68" s="69">
        <v>0</v>
      </c>
      <c r="I68" s="49">
        <f t="shared" si="0"/>
        <v>0</v>
      </c>
    </row>
    <row r="69" spans="2:9" ht="15" customHeight="1" x14ac:dyDescent="0.25">
      <c r="B69" s="117">
        <v>3121</v>
      </c>
      <c r="C69" s="117"/>
      <c r="D69" s="117"/>
      <c r="E69" s="75" t="s">
        <v>48</v>
      </c>
      <c r="F69" s="69">
        <v>2200</v>
      </c>
      <c r="G69" s="69">
        <v>2200</v>
      </c>
      <c r="H69" s="69">
        <v>0</v>
      </c>
      <c r="I69" s="49">
        <f t="shared" si="0"/>
        <v>0</v>
      </c>
    </row>
    <row r="70" spans="2:9" ht="15" customHeight="1" x14ac:dyDescent="0.25">
      <c r="B70" s="114">
        <v>3132</v>
      </c>
      <c r="C70" s="115"/>
      <c r="D70" s="116"/>
      <c r="E70" s="75" t="s">
        <v>97</v>
      </c>
      <c r="F70" s="69">
        <v>400</v>
      </c>
      <c r="G70" s="69">
        <v>400</v>
      </c>
      <c r="H70" s="69">
        <v>0</v>
      </c>
      <c r="I70" s="49">
        <f t="shared" si="0"/>
        <v>0</v>
      </c>
    </row>
    <row r="71" spans="2:9" ht="15" customHeight="1" x14ac:dyDescent="0.25">
      <c r="B71" s="114">
        <v>32</v>
      </c>
      <c r="C71" s="115"/>
      <c r="D71" s="116"/>
      <c r="E71" s="74" t="s">
        <v>9</v>
      </c>
      <c r="F71" s="69">
        <f>SUM(F72:F87)</f>
        <v>11675</v>
      </c>
      <c r="G71" s="69">
        <f>SUM(G72:G87)</f>
        <v>11675</v>
      </c>
      <c r="H71" s="69">
        <f>SUM(H72:H87)</f>
        <v>0</v>
      </c>
      <c r="I71" s="49">
        <f t="shared" si="0"/>
        <v>0</v>
      </c>
    </row>
    <row r="72" spans="2:9" ht="15" customHeight="1" x14ac:dyDescent="0.25">
      <c r="B72" s="114">
        <v>3212</v>
      </c>
      <c r="C72" s="115"/>
      <c r="D72" s="116"/>
      <c r="E72" s="75" t="s">
        <v>99</v>
      </c>
      <c r="F72" s="69">
        <v>1450</v>
      </c>
      <c r="G72" s="69">
        <v>1450</v>
      </c>
      <c r="H72" s="69">
        <v>0</v>
      </c>
      <c r="I72" s="49">
        <f t="shared" si="0"/>
        <v>0</v>
      </c>
    </row>
    <row r="73" spans="2:9" ht="15" customHeight="1" x14ac:dyDescent="0.25">
      <c r="B73" s="114">
        <v>3213</v>
      </c>
      <c r="C73" s="115"/>
      <c r="D73" s="116"/>
      <c r="E73" s="75" t="s">
        <v>100</v>
      </c>
      <c r="F73" s="69">
        <v>1100</v>
      </c>
      <c r="G73" s="69">
        <v>1100</v>
      </c>
      <c r="H73" s="69">
        <v>0</v>
      </c>
      <c r="I73" s="49">
        <f t="shared" si="0"/>
        <v>0</v>
      </c>
    </row>
    <row r="74" spans="2:9" ht="15" customHeight="1" x14ac:dyDescent="0.25">
      <c r="B74" s="114">
        <v>3214</v>
      </c>
      <c r="C74" s="115"/>
      <c r="D74" s="116"/>
      <c r="E74" s="75" t="s">
        <v>53</v>
      </c>
      <c r="F74" s="69">
        <v>50</v>
      </c>
      <c r="G74" s="69">
        <v>50</v>
      </c>
      <c r="H74" s="69">
        <v>0</v>
      </c>
      <c r="I74" s="49">
        <f t="shared" si="0"/>
        <v>0</v>
      </c>
    </row>
    <row r="75" spans="2:9" ht="15" customHeight="1" x14ac:dyDescent="0.25">
      <c r="B75" s="114">
        <v>3221</v>
      </c>
      <c r="C75" s="115"/>
      <c r="D75" s="116"/>
      <c r="E75" s="75" t="s">
        <v>55</v>
      </c>
      <c r="F75" s="69">
        <v>2000</v>
      </c>
      <c r="G75" s="69">
        <v>2000</v>
      </c>
      <c r="H75" s="69">
        <v>0</v>
      </c>
      <c r="I75" s="49">
        <f t="shared" si="0"/>
        <v>0</v>
      </c>
    </row>
    <row r="76" spans="2:9" ht="15" customHeight="1" x14ac:dyDescent="0.25">
      <c r="B76" s="114">
        <v>3223</v>
      </c>
      <c r="C76" s="115"/>
      <c r="D76" s="116"/>
      <c r="E76" s="75" t="s">
        <v>56</v>
      </c>
      <c r="F76" s="69">
        <v>2450</v>
      </c>
      <c r="G76" s="69">
        <v>2450</v>
      </c>
      <c r="H76" s="69">
        <v>0</v>
      </c>
      <c r="I76" s="49">
        <f t="shared" si="0"/>
        <v>0</v>
      </c>
    </row>
    <row r="77" spans="2:9" ht="15" customHeight="1" x14ac:dyDescent="0.25">
      <c r="B77" s="114">
        <v>3224</v>
      </c>
      <c r="C77" s="115"/>
      <c r="D77" s="116"/>
      <c r="E77" s="75" t="s">
        <v>101</v>
      </c>
      <c r="F77" s="69">
        <v>130</v>
      </c>
      <c r="G77" s="69">
        <v>130</v>
      </c>
      <c r="H77" s="69">
        <v>0</v>
      </c>
      <c r="I77" s="49">
        <f t="shared" si="0"/>
        <v>0</v>
      </c>
    </row>
    <row r="78" spans="2:9" ht="15" customHeight="1" x14ac:dyDescent="0.25">
      <c r="B78" s="114">
        <v>3225</v>
      </c>
      <c r="C78" s="115"/>
      <c r="D78" s="116"/>
      <c r="E78" s="75" t="s">
        <v>102</v>
      </c>
      <c r="F78" s="69">
        <v>100</v>
      </c>
      <c r="G78" s="69">
        <v>100</v>
      </c>
      <c r="H78" s="69">
        <v>0</v>
      </c>
      <c r="I78" s="49">
        <f t="shared" si="0"/>
        <v>0</v>
      </c>
    </row>
    <row r="79" spans="2:9" ht="15" customHeight="1" x14ac:dyDescent="0.25">
      <c r="B79" s="114">
        <v>3227</v>
      </c>
      <c r="C79" s="115"/>
      <c r="D79" s="116"/>
      <c r="E79" s="75" t="s">
        <v>59</v>
      </c>
      <c r="F79" s="69">
        <v>130</v>
      </c>
      <c r="G79" s="69">
        <v>130</v>
      </c>
      <c r="H79" s="69">
        <v>0</v>
      </c>
      <c r="I79" s="49">
        <f t="shared" si="0"/>
        <v>0</v>
      </c>
    </row>
    <row r="80" spans="2:9" ht="15" customHeight="1" x14ac:dyDescent="0.25">
      <c r="B80" s="114">
        <v>3231</v>
      </c>
      <c r="C80" s="115"/>
      <c r="D80" s="116"/>
      <c r="E80" s="75" t="s">
        <v>61</v>
      </c>
      <c r="F80" s="69">
        <v>650</v>
      </c>
      <c r="G80" s="69">
        <v>650</v>
      </c>
      <c r="H80" s="69">
        <v>0</v>
      </c>
      <c r="I80" s="49">
        <f t="shared" si="0"/>
        <v>0</v>
      </c>
    </row>
    <row r="81" spans="2:9" ht="15" customHeight="1" x14ac:dyDescent="0.25">
      <c r="B81" s="114">
        <v>3232</v>
      </c>
      <c r="C81" s="115"/>
      <c r="D81" s="116"/>
      <c r="E81" s="75" t="s">
        <v>93</v>
      </c>
      <c r="F81" s="69">
        <v>1450</v>
      </c>
      <c r="G81" s="69">
        <v>1450</v>
      </c>
      <c r="H81" s="69">
        <v>0</v>
      </c>
      <c r="I81" s="49">
        <f t="shared" si="0"/>
        <v>0</v>
      </c>
    </row>
    <row r="82" spans="2:9" ht="15" customHeight="1" x14ac:dyDescent="0.25">
      <c r="B82" s="114">
        <v>3234</v>
      </c>
      <c r="C82" s="115"/>
      <c r="D82" s="116"/>
      <c r="E82" s="75" t="s">
        <v>64</v>
      </c>
      <c r="F82" s="69">
        <v>530</v>
      </c>
      <c r="G82" s="69">
        <v>530</v>
      </c>
      <c r="H82" s="69">
        <v>0</v>
      </c>
      <c r="I82" s="49">
        <f t="shared" si="0"/>
        <v>0</v>
      </c>
    </row>
    <row r="83" spans="2:9" ht="15" customHeight="1" x14ac:dyDescent="0.25">
      <c r="B83" s="114">
        <v>3236</v>
      </c>
      <c r="C83" s="115"/>
      <c r="D83" s="116"/>
      <c r="E83" s="75" t="s">
        <v>103</v>
      </c>
      <c r="F83" s="69">
        <v>100</v>
      </c>
      <c r="G83" s="69">
        <v>100</v>
      </c>
      <c r="H83" s="69">
        <v>0</v>
      </c>
      <c r="I83" s="49">
        <f t="shared" si="0"/>
        <v>0</v>
      </c>
    </row>
    <row r="84" spans="2:9" ht="15" customHeight="1" x14ac:dyDescent="0.25">
      <c r="B84" s="114">
        <v>3238</v>
      </c>
      <c r="C84" s="115"/>
      <c r="D84" s="116"/>
      <c r="E84" s="75" t="s">
        <v>67</v>
      </c>
      <c r="F84" s="69">
        <v>625</v>
      </c>
      <c r="G84" s="69">
        <v>625</v>
      </c>
      <c r="H84" s="69">
        <v>0</v>
      </c>
      <c r="I84" s="49">
        <f t="shared" si="0"/>
        <v>0</v>
      </c>
    </row>
    <row r="85" spans="2:9" ht="15" customHeight="1" x14ac:dyDescent="0.25">
      <c r="B85" s="114">
        <v>3239</v>
      </c>
      <c r="C85" s="115"/>
      <c r="D85" s="116"/>
      <c r="E85" s="75" t="s">
        <v>68</v>
      </c>
      <c r="F85" s="69">
        <v>50</v>
      </c>
      <c r="G85" s="69">
        <v>50</v>
      </c>
      <c r="H85" s="69">
        <v>0</v>
      </c>
      <c r="I85" s="49">
        <f t="shared" si="0"/>
        <v>0</v>
      </c>
    </row>
    <row r="86" spans="2:9" ht="15" customHeight="1" x14ac:dyDescent="0.25">
      <c r="B86" s="114">
        <v>3293</v>
      </c>
      <c r="C86" s="115"/>
      <c r="D86" s="116"/>
      <c r="E86" s="75" t="s">
        <v>73</v>
      </c>
      <c r="F86" s="69">
        <v>530</v>
      </c>
      <c r="G86" s="69">
        <v>530</v>
      </c>
      <c r="H86" s="69">
        <v>0</v>
      </c>
      <c r="I86" s="49">
        <f t="shared" si="0"/>
        <v>0</v>
      </c>
    </row>
    <row r="87" spans="2:9" ht="15" customHeight="1" x14ac:dyDescent="0.25">
      <c r="B87" s="114">
        <v>3299</v>
      </c>
      <c r="C87" s="115"/>
      <c r="D87" s="116"/>
      <c r="E87" s="75" t="s">
        <v>69</v>
      </c>
      <c r="F87" s="69">
        <v>330</v>
      </c>
      <c r="G87" s="69">
        <v>330</v>
      </c>
      <c r="H87" s="69">
        <v>0</v>
      </c>
      <c r="I87" s="49">
        <f t="shared" si="0"/>
        <v>0</v>
      </c>
    </row>
    <row r="88" spans="2:9" ht="15" customHeight="1" x14ac:dyDescent="0.25">
      <c r="B88" s="114">
        <v>34</v>
      </c>
      <c r="C88" s="115"/>
      <c r="D88" s="116"/>
      <c r="E88" s="74" t="s">
        <v>75</v>
      </c>
      <c r="F88" s="69">
        <f>F89</f>
        <v>130</v>
      </c>
      <c r="G88" s="69">
        <f>G89</f>
        <v>130</v>
      </c>
      <c r="H88" s="69">
        <f>H89</f>
        <v>61.15</v>
      </c>
      <c r="I88" s="49">
        <f t="shared" ref="I88:I103" si="9">H88/G88</f>
        <v>0.4703846153846154</v>
      </c>
    </row>
    <row r="89" spans="2:9" ht="15" customHeight="1" x14ac:dyDescent="0.25">
      <c r="B89" s="114">
        <v>3431</v>
      </c>
      <c r="C89" s="115"/>
      <c r="D89" s="116"/>
      <c r="E89" s="75" t="s">
        <v>98</v>
      </c>
      <c r="F89" s="69">
        <v>130</v>
      </c>
      <c r="G89" s="69">
        <v>130</v>
      </c>
      <c r="H89" s="69">
        <v>61.15</v>
      </c>
      <c r="I89" s="49">
        <f t="shared" si="9"/>
        <v>0.4703846153846154</v>
      </c>
    </row>
    <row r="90" spans="2:9" ht="15" customHeight="1" x14ac:dyDescent="0.25">
      <c r="B90" s="111">
        <v>4</v>
      </c>
      <c r="C90" s="112"/>
      <c r="D90" s="113"/>
      <c r="E90" s="70" t="s">
        <v>94</v>
      </c>
      <c r="F90" s="69">
        <f>F91</f>
        <v>3595</v>
      </c>
      <c r="G90" s="69">
        <f>G91</f>
        <v>3595</v>
      </c>
      <c r="H90" s="69">
        <f>H91</f>
        <v>1338.33</v>
      </c>
      <c r="I90" s="49">
        <f t="shared" si="9"/>
        <v>0.37227538247566061</v>
      </c>
    </row>
    <row r="91" spans="2:9" ht="15" customHeight="1" x14ac:dyDescent="0.25">
      <c r="B91" s="114">
        <v>42</v>
      </c>
      <c r="C91" s="115"/>
      <c r="D91" s="116"/>
      <c r="E91" s="74" t="s">
        <v>95</v>
      </c>
      <c r="F91" s="69">
        <f t="shared" ref="F91:G91" si="10">SUM(F92:F95)</f>
        <v>3595</v>
      </c>
      <c r="G91" s="69">
        <f t="shared" si="10"/>
        <v>3595</v>
      </c>
      <c r="H91" s="69">
        <f>SUM(H92:H95)</f>
        <v>1338.33</v>
      </c>
      <c r="I91" s="49">
        <f t="shared" si="9"/>
        <v>0.37227538247566061</v>
      </c>
    </row>
    <row r="92" spans="2:9" ht="15" customHeight="1" x14ac:dyDescent="0.25">
      <c r="B92" s="117">
        <v>4221</v>
      </c>
      <c r="C92" s="117"/>
      <c r="D92" s="117"/>
      <c r="E92" s="75" t="s">
        <v>81</v>
      </c>
      <c r="F92" s="69">
        <v>2875</v>
      </c>
      <c r="G92" s="69">
        <v>2875</v>
      </c>
      <c r="H92" s="69">
        <v>584.88</v>
      </c>
      <c r="I92" s="49">
        <f t="shared" si="9"/>
        <v>0.20343652173913043</v>
      </c>
    </row>
    <row r="93" spans="2:9" ht="15" customHeight="1" x14ac:dyDescent="0.25">
      <c r="B93" s="117">
        <v>4225</v>
      </c>
      <c r="C93" s="117"/>
      <c r="D93" s="117"/>
      <c r="E93" s="75" t="s">
        <v>143</v>
      </c>
      <c r="F93" s="69">
        <v>0</v>
      </c>
      <c r="G93" s="69">
        <v>0</v>
      </c>
      <c r="H93" s="69">
        <v>753.45</v>
      </c>
      <c r="I93" s="49" t="e">
        <f>H93/G93</f>
        <v>#DIV/0!</v>
      </c>
    </row>
    <row r="94" spans="2:9" ht="15" customHeight="1" x14ac:dyDescent="0.25">
      <c r="B94" s="114">
        <v>4227</v>
      </c>
      <c r="C94" s="115"/>
      <c r="D94" s="116"/>
      <c r="E94" s="75" t="s">
        <v>107</v>
      </c>
      <c r="F94" s="69">
        <v>650</v>
      </c>
      <c r="G94" s="69">
        <v>650</v>
      </c>
      <c r="H94" s="69">
        <v>0</v>
      </c>
      <c r="I94" s="49">
        <f t="shared" si="9"/>
        <v>0</v>
      </c>
    </row>
    <row r="95" spans="2:9" ht="15" customHeight="1" x14ac:dyDescent="0.25">
      <c r="B95" s="114">
        <v>4241</v>
      </c>
      <c r="C95" s="115"/>
      <c r="D95" s="116"/>
      <c r="E95" s="75" t="s">
        <v>84</v>
      </c>
      <c r="F95" s="69">
        <v>70</v>
      </c>
      <c r="G95" s="69">
        <v>70</v>
      </c>
      <c r="H95" s="69">
        <v>0</v>
      </c>
      <c r="I95" s="49">
        <f t="shared" si="9"/>
        <v>0</v>
      </c>
    </row>
    <row r="96" spans="2:9" ht="15" customHeight="1" x14ac:dyDescent="0.25">
      <c r="B96" s="118">
        <v>52</v>
      </c>
      <c r="C96" s="118"/>
      <c r="D96" s="118"/>
      <c r="E96" s="81" t="s">
        <v>139</v>
      </c>
      <c r="F96" s="76">
        <f>F97+F104</f>
        <v>39010</v>
      </c>
      <c r="G96" s="76">
        <f>G97+G104</f>
        <v>39010</v>
      </c>
      <c r="H96" s="76">
        <f>H97+H104</f>
        <v>9973.84</v>
      </c>
      <c r="I96" s="50">
        <f t="shared" si="9"/>
        <v>0.25567392976159958</v>
      </c>
    </row>
    <row r="97" spans="2:9" ht="15" customHeight="1" x14ac:dyDescent="0.25">
      <c r="B97" s="111">
        <v>3</v>
      </c>
      <c r="C97" s="112"/>
      <c r="D97" s="113"/>
      <c r="E97" s="70" t="s">
        <v>4</v>
      </c>
      <c r="F97" s="69">
        <f>F98+F101</f>
        <v>26010</v>
      </c>
      <c r="G97" s="69">
        <f>G98+G101</f>
        <v>26010</v>
      </c>
      <c r="H97" s="69">
        <f>H98+H101</f>
        <v>9973.84</v>
      </c>
      <c r="I97" s="49">
        <f t="shared" si="9"/>
        <v>0.38346174548250672</v>
      </c>
    </row>
    <row r="98" spans="2:9" ht="15" customHeight="1" x14ac:dyDescent="0.25">
      <c r="B98" s="114">
        <v>31</v>
      </c>
      <c r="C98" s="115"/>
      <c r="D98" s="116"/>
      <c r="E98" s="74" t="s">
        <v>5</v>
      </c>
      <c r="F98" s="69">
        <f>F99+F100</f>
        <v>24430</v>
      </c>
      <c r="G98" s="69">
        <f>G99+G100</f>
        <v>24430</v>
      </c>
      <c r="H98" s="69">
        <f>H99+H100</f>
        <v>9973.84</v>
      </c>
      <c r="I98" s="49">
        <f t="shared" si="9"/>
        <v>0.40826197298403605</v>
      </c>
    </row>
    <row r="99" spans="2:9" ht="15" customHeight="1" x14ac:dyDescent="0.25">
      <c r="B99" s="114">
        <v>3111</v>
      </c>
      <c r="C99" s="115"/>
      <c r="D99" s="116"/>
      <c r="E99" s="75" t="s">
        <v>23</v>
      </c>
      <c r="F99" s="69">
        <v>20970</v>
      </c>
      <c r="G99" s="69">
        <v>20970</v>
      </c>
      <c r="H99" s="69">
        <v>9973.84</v>
      </c>
      <c r="I99" s="49">
        <f t="shared" si="9"/>
        <v>0.47562422508345253</v>
      </c>
    </row>
    <row r="100" spans="2:9" ht="15" customHeight="1" x14ac:dyDescent="0.25">
      <c r="B100" s="114">
        <v>3132</v>
      </c>
      <c r="C100" s="115"/>
      <c r="D100" s="116"/>
      <c r="E100" s="75" t="s">
        <v>97</v>
      </c>
      <c r="F100" s="69">
        <v>3460</v>
      </c>
      <c r="G100" s="69">
        <v>3460</v>
      </c>
      <c r="H100" s="69">
        <v>0</v>
      </c>
      <c r="I100" s="49">
        <f t="shared" si="9"/>
        <v>0</v>
      </c>
    </row>
    <row r="101" spans="2:9" ht="15" customHeight="1" x14ac:dyDescent="0.25">
      <c r="B101" s="114">
        <v>32</v>
      </c>
      <c r="C101" s="115"/>
      <c r="D101" s="116"/>
      <c r="E101" s="74" t="s">
        <v>9</v>
      </c>
      <c r="F101" s="69">
        <f>SUM(F102:F103)</f>
        <v>1580</v>
      </c>
      <c r="G101" s="69">
        <f>SUM(G102:G103)</f>
        <v>1580</v>
      </c>
      <c r="H101" s="69">
        <f>SUM(H102:H103)</f>
        <v>0</v>
      </c>
      <c r="I101" s="49">
        <f t="shared" si="9"/>
        <v>0</v>
      </c>
    </row>
    <row r="102" spans="2:9" ht="15" customHeight="1" x14ac:dyDescent="0.25">
      <c r="B102" s="114">
        <v>3212</v>
      </c>
      <c r="C102" s="115"/>
      <c r="D102" s="116"/>
      <c r="E102" s="75" t="s">
        <v>99</v>
      </c>
      <c r="F102" s="69">
        <v>480</v>
      </c>
      <c r="G102" s="69">
        <v>480</v>
      </c>
      <c r="H102" s="69">
        <v>0</v>
      </c>
      <c r="I102" s="49">
        <f t="shared" si="9"/>
        <v>0</v>
      </c>
    </row>
    <row r="103" spans="2:9" ht="15" customHeight="1" x14ac:dyDescent="0.25">
      <c r="B103" s="114">
        <v>3239</v>
      </c>
      <c r="C103" s="115"/>
      <c r="D103" s="116"/>
      <c r="E103" s="75" t="s">
        <v>68</v>
      </c>
      <c r="F103" s="69">
        <v>1100</v>
      </c>
      <c r="G103" s="69">
        <v>1100</v>
      </c>
      <c r="H103" s="69">
        <v>0</v>
      </c>
      <c r="I103" s="49">
        <f t="shared" si="9"/>
        <v>0</v>
      </c>
    </row>
    <row r="104" spans="2:9" ht="15" customHeight="1" x14ac:dyDescent="0.25">
      <c r="B104" s="111">
        <v>4</v>
      </c>
      <c r="C104" s="112"/>
      <c r="D104" s="113"/>
      <c r="E104" s="70" t="s">
        <v>94</v>
      </c>
      <c r="F104" s="69">
        <f>F105</f>
        <v>13000</v>
      </c>
      <c r="G104" s="69">
        <f>G105</f>
        <v>13000</v>
      </c>
      <c r="H104" s="69">
        <f>H105</f>
        <v>0</v>
      </c>
      <c r="I104" s="49">
        <f t="shared" ref="I104:I106" si="11">H104/G104</f>
        <v>0</v>
      </c>
    </row>
    <row r="105" spans="2:9" ht="15" customHeight="1" x14ac:dyDescent="0.25">
      <c r="B105" s="114">
        <v>42</v>
      </c>
      <c r="C105" s="115"/>
      <c r="D105" s="116"/>
      <c r="E105" s="74" t="s">
        <v>95</v>
      </c>
      <c r="F105" s="69">
        <f>SUM(F106:F106)</f>
        <v>13000</v>
      </c>
      <c r="G105" s="69">
        <f>SUM(G106:G106)</f>
        <v>13000</v>
      </c>
      <c r="H105" s="69">
        <f>SUM(H106:H106)</f>
        <v>0</v>
      </c>
      <c r="I105" s="49">
        <f t="shared" si="11"/>
        <v>0</v>
      </c>
    </row>
    <row r="106" spans="2:9" ht="15" customHeight="1" x14ac:dyDescent="0.25">
      <c r="B106" s="117">
        <v>4221</v>
      </c>
      <c r="C106" s="117"/>
      <c r="D106" s="117"/>
      <c r="E106" s="75" t="s">
        <v>81</v>
      </c>
      <c r="F106" s="69">
        <v>13000</v>
      </c>
      <c r="G106" s="69">
        <v>13000</v>
      </c>
      <c r="H106" s="69">
        <v>0</v>
      </c>
      <c r="I106" s="49">
        <f t="shared" si="11"/>
        <v>0</v>
      </c>
    </row>
    <row r="109" spans="2:9" x14ac:dyDescent="0.25">
      <c r="B109" s="28"/>
      <c r="C109" s="28"/>
      <c r="D109" s="28"/>
      <c r="E109" s="28"/>
      <c r="F109" s="28"/>
      <c r="G109" s="28"/>
      <c r="H109" s="28"/>
      <c r="I109" s="28"/>
    </row>
    <row r="110" spans="2:9" x14ac:dyDescent="0.25">
      <c r="B110" s="28"/>
      <c r="C110" s="28"/>
      <c r="D110" s="28"/>
      <c r="E110" s="28"/>
      <c r="F110" s="28"/>
      <c r="G110" s="28"/>
      <c r="H110" s="28"/>
      <c r="I110" s="28"/>
    </row>
    <row r="111" spans="2:9" x14ac:dyDescent="0.25">
      <c r="B111" s="28"/>
      <c r="C111" s="28"/>
      <c r="D111" s="28"/>
      <c r="E111" s="28"/>
      <c r="F111" s="28"/>
      <c r="G111" s="28"/>
      <c r="H111" s="28"/>
      <c r="I111" s="28"/>
    </row>
  </sheetData>
  <mergeCells count="98">
    <mergeCell ref="B2:I2"/>
    <mergeCell ref="B18:D18"/>
    <mergeCell ref="B10:D10"/>
    <mergeCell ref="B15:D15"/>
    <mergeCell ref="B16:D16"/>
    <mergeCell ref="B13:D13"/>
    <mergeCell ref="B12:D12"/>
    <mergeCell ref="B30:D30"/>
    <mergeCell ref="B31:D31"/>
    <mergeCell ref="B32:D32"/>
    <mergeCell ref="B38:D38"/>
    <mergeCell ref="B4:I4"/>
    <mergeCell ref="B6:E6"/>
    <mergeCell ref="B7:E7"/>
    <mergeCell ref="B28:D28"/>
    <mergeCell ref="B27:D27"/>
    <mergeCell ref="B26:D26"/>
    <mergeCell ref="B17:D17"/>
    <mergeCell ref="B19:D19"/>
    <mergeCell ref="B45:D45"/>
    <mergeCell ref="B46:D46"/>
    <mergeCell ref="B90:D90"/>
    <mergeCell ref="B91:D91"/>
    <mergeCell ref="B92:D92"/>
    <mergeCell ref="B53:D53"/>
    <mergeCell ref="B54:D54"/>
    <mergeCell ref="B56:D56"/>
    <mergeCell ref="B57:D57"/>
    <mergeCell ref="B59:D59"/>
    <mergeCell ref="B60:D60"/>
    <mergeCell ref="B64:D64"/>
    <mergeCell ref="B65:D65"/>
    <mergeCell ref="B66:D66"/>
    <mergeCell ref="B67:D67"/>
    <mergeCell ref="B68:D68"/>
    <mergeCell ref="B78:D78"/>
    <mergeCell ref="B71:D71"/>
    <mergeCell ref="B72:D72"/>
    <mergeCell ref="B47:D47"/>
    <mergeCell ref="B48:D48"/>
    <mergeCell ref="B50:D50"/>
    <mergeCell ref="B51:D51"/>
    <mergeCell ref="B52:D52"/>
    <mergeCell ref="B49:D49"/>
    <mergeCell ref="B55:D55"/>
    <mergeCell ref="B61:D61"/>
    <mergeCell ref="B62:D62"/>
    <mergeCell ref="B69:D69"/>
    <mergeCell ref="B70:D70"/>
    <mergeCell ref="B8:D8"/>
    <mergeCell ref="B9:D9"/>
    <mergeCell ref="B25:D25"/>
    <mergeCell ref="B24:D24"/>
    <mergeCell ref="B87:D87"/>
    <mergeCell ref="B82:D82"/>
    <mergeCell ref="B83:D83"/>
    <mergeCell ref="B84:D84"/>
    <mergeCell ref="B86:D86"/>
    <mergeCell ref="B79:D79"/>
    <mergeCell ref="B80:D80"/>
    <mergeCell ref="B81:D81"/>
    <mergeCell ref="B73:D73"/>
    <mergeCell ref="B75:D75"/>
    <mergeCell ref="B76:D76"/>
    <mergeCell ref="B77:D77"/>
    <mergeCell ref="B20:D20"/>
    <mergeCell ref="B21:D21"/>
    <mergeCell ref="B22:D22"/>
    <mergeCell ref="B58:D58"/>
    <mergeCell ref="B74:D74"/>
    <mergeCell ref="B35:D35"/>
    <mergeCell ref="B33:D33"/>
    <mergeCell ref="B34:D34"/>
    <mergeCell ref="B36:D36"/>
    <mergeCell ref="B37:D37"/>
    <mergeCell ref="B40:D40"/>
    <mergeCell ref="B41:D41"/>
    <mergeCell ref="B42:D42"/>
    <mergeCell ref="B43:D43"/>
    <mergeCell ref="B39:D39"/>
    <mergeCell ref="B44:D44"/>
    <mergeCell ref="B85:D85"/>
    <mergeCell ref="B96:D96"/>
    <mergeCell ref="B97:D97"/>
    <mergeCell ref="B98:D98"/>
    <mergeCell ref="B99:D99"/>
    <mergeCell ref="B93:D93"/>
    <mergeCell ref="B89:D89"/>
    <mergeCell ref="B88:D88"/>
    <mergeCell ref="B94:D94"/>
    <mergeCell ref="B95:D95"/>
    <mergeCell ref="B104:D104"/>
    <mergeCell ref="B105:D105"/>
    <mergeCell ref="B106:D106"/>
    <mergeCell ref="B103:D103"/>
    <mergeCell ref="B100:D100"/>
    <mergeCell ref="B101:D101"/>
    <mergeCell ref="B102:D102"/>
  </mergeCells>
  <pageMargins left="0.70866141732283472" right="0.70866141732283472" top="0.78740157480314965" bottom="0.82677165354330717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Rashodi prema izvorima finan</vt:lpstr>
      <vt:lpstr>Rashodi prema funkcijskoj k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Valentina Palajsa</cp:lastModifiedBy>
  <cp:lastPrinted>2025-07-07T06:07:15Z</cp:lastPrinted>
  <dcterms:created xsi:type="dcterms:W3CDTF">2022-08-12T12:51:27Z</dcterms:created>
  <dcterms:modified xsi:type="dcterms:W3CDTF">2025-07-07T06:34:03Z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