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akav\OneDrive\Desktop\Valentina\A\Financijski planovi\2024\Izvršenje 2024\Godišnje izvršenje 31.12.2024\"/>
    </mc:Choice>
  </mc:AlternateContent>
  <xr:revisionPtr revIDLastSave="0" documentId="13_ncr:1_{A8530FBF-5A3E-4CA4-967D-F427E4F0317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15" i="11"/>
  <c r="H114" i="11"/>
  <c r="G114" i="11"/>
  <c r="F114" i="11"/>
  <c r="H113" i="11"/>
  <c r="G113" i="11"/>
  <c r="F113" i="11"/>
  <c r="G111" i="11"/>
  <c r="G110" i="11" s="1"/>
  <c r="G109" i="11" s="1"/>
  <c r="H111" i="11"/>
  <c r="I111" i="11" s="1"/>
  <c r="F111" i="11"/>
  <c r="F110" i="11" s="1"/>
  <c r="F109" i="11" s="1"/>
  <c r="I112" i="11"/>
  <c r="G107" i="11"/>
  <c r="G106" i="11" s="1"/>
  <c r="G105" i="11" s="1"/>
  <c r="H107" i="11"/>
  <c r="I107" i="11" s="1"/>
  <c r="F107" i="11"/>
  <c r="F106" i="11" s="1"/>
  <c r="F105" i="11" s="1"/>
  <c r="I108" i="11"/>
  <c r="I84" i="11"/>
  <c r="I102" i="11"/>
  <c r="G96" i="11"/>
  <c r="H96" i="11"/>
  <c r="F96" i="11"/>
  <c r="I98" i="11"/>
  <c r="G69" i="11"/>
  <c r="I66" i="11"/>
  <c r="H30" i="11"/>
  <c r="G16" i="11"/>
  <c r="G15" i="11" s="1"/>
  <c r="G14" i="11" s="1"/>
  <c r="H16" i="11"/>
  <c r="F16" i="11"/>
  <c r="F15" i="11" s="1"/>
  <c r="F14" i="11" s="1"/>
  <c r="I18" i="11"/>
  <c r="I17" i="11"/>
  <c r="I20" i="11"/>
  <c r="I24" i="11"/>
  <c r="H23" i="11"/>
  <c r="H22" i="11" s="1"/>
  <c r="G23" i="11"/>
  <c r="G22" i="11" s="1"/>
  <c r="F23" i="11"/>
  <c r="F22" i="11" s="1"/>
  <c r="H33" i="11"/>
  <c r="F33" i="11"/>
  <c r="G33" i="11"/>
  <c r="I35" i="11"/>
  <c r="I34" i="11"/>
  <c r="H7" i="10"/>
  <c r="H8" i="10"/>
  <c r="H10" i="10"/>
  <c r="H11" i="10"/>
  <c r="H12" i="10"/>
  <c r="H6" i="10"/>
  <c r="G7" i="10"/>
  <c r="G8" i="10"/>
  <c r="G10" i="10"/>
  <c r="G11" i="10"/>
  <c r="G12" i="10"/>
  <c r="G6" i="10"/>
  <c r="D7" i="10"/>
  <c r="D6" i="10" s="1"/>
  <c r="E7" i="10"/>
  <c r="E6" i="10" s="1"/>
  <c r="F7" i="10"/>
  <c r="F6" i="10" s="1"/>
  <c r="C6" i="10"/>
  <c r="C7" i="10"/>
  <c r="D11" i="10"/>
  <c r="D10" i="10" s="1"/>
  <c r="E11" i="10"/>
  <c r="E10" i="10" s="1"/>
  <c r="F11" i="10"/>
  <c r="F10" i="10" s="1"/>
  <c r="C11" i="10"/>
  <c r="C10" i="10" s="1"/>
  <c r="L10" i="6"/>
  <c r="L11" i="6"/>
  <c r="L12" i="6"/>
  <c r="L14" i="6"/>
  <c r="L15" i="6"/>
  <c r="L16" i="6"/>
  <c r="L17" i="6"/>
  <c r="L9" i="6"/>
  <c r="K10" i="6"/>
  <c r="K11" i="6"/>
  <c r="K12" i="6"/>
  <c r="K14" i="6"/>
  <c r="K15" i="6"/>
  <c r="K16" i="6"/>
  <c r="K17" i="6"/>
  <c r="K9" i="6"/>
  <c r="H16" i="6"/>
  <c r="H15" i="6" s="1"/>
  <c r="H14" i="6" s="1"/>
  <c r="I16" i="6"/>
  <c r="I15" i="6" s="1"/>
  <c r="I14" i="6" s="1"/>
  <c r="J16" i="6"/>
  <c r="J15" i="6" s="1"/>
  <c r="J14" i="6" s="1"/>
  <c r="G16" i="6"/>
  <c r="G15" i="6" s="1"/>
  <c r="G14" i="6" s="1"/>
  <c r="H11" i="6"/>
  <c r="H10" i="6" s="1"/>
  <c r="H9" i="6" s="1"/>
  <c r="I11" i="6"/>
  <c r="I10" i="6" s="1"/>
  <c r="I9" i="6" s="1"/>
  <c r="J11" i="6"/>
  <c r="J10" i="6" s="1"/>
  <c r="J9" i="6" s="1"/>
  <c r="G9" i="6"/>
  <c r="G10" i="6"/>
  <c r="G11" i="6"/>
  <c r="I104" i="11"/>
  <c r="I103" i="11"/>
  <c r="I101" i="11"/>
  <c r="H100" i="11"/>
  <c r="G100" i="11"/>
  <c r="G99" i="11" s="1"/>
  <c r="F100" i="11"/>
  <c r="F99" i="11" s="1"/>
  <c r="I97" i="11"/>
  <c r="I95" i="11"/>
  <c r="I94" i="11"/>
  <c r="I93" i="11"/>
  <c r="I92" i="11"/>
  <c r="I91" i="11"/>
  <c r="I90" i="11"/>
  <c r="I89" i="11"/>
  <c r="I88" i="11"/>
  <c r="I87" i="11"/>
  <c r="I86" i="11"/>
  <c r="I85" i="11"/>
  <c r="I83" i="11"/>
  <c r="I82" i="11"/>
  <c r="H81" i="11"/>
  <c r="G81" i="11"/>
  <c r="F81" i="11"/>
  <c r="I80" i="11"/>
  <c r="I79" i="11"/>
  <c r="I78" i="11"/>
  <c r="H77" i="11"/>
  <c r="G77" i="11"/>
  <c r="F77" i="11"/>
  <c r="I70" i="11"/>
  <c r="H69" i="11"/>
  <c r="F69" i="11"/>
  <c r="I68" i="11"/>
  <c r="I67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47" i="11"/>
  <c r="H46" i="11"/>
  <c r="G46" i="11"/>
  <c r="F46" i="11"/>
  <c r="I45" i="11"/>
  <c r="I44" i="11"/>
  <c r="I43" i="11"/>
  <c r="H42" i="11"/>
  <c r="G42" i="11"/>
  <c r="F42" i="11"/>
  <c r="I37" i="11"/>
  <c r="H36" i="11"/>
  <c r="G36" i="11"/>
  <c r="F36" i="11"/>
  <c r="I27" i="11"/>
  <c r="H26" i="11"/>
  <c r="H25" i="11" s="1"/>
  <c r="G26" i="11"/>
  <c r="G25" i="11" s="1"/>
  <c r="F26" i="11"/>
  <c r="F25" i="11" s="1"/>
  <c r="I31" i="11"/>
  <c r="G30" i="11"/>
  <c r="G29" i="11" s="1"/>
  <c r="F30" i="11"/>
  <c r="F29" i="11" s="1"/>
  <c r="I19" i="11"/>
  <c r="I113" i="11" l="1"/>
  <c r="I114" i="11"/>
  <c r="H110" i="11"/>
  <c r="I110" i="11"/>
  <c r="H106" i="11"/>
  <c r="H105" i="11" s="1"/>
  <c r="I105" i="11" s="1"/>
  <c r="I106" i="11"/>
  <c r="I25" i="11"/>
  <c r="I21" i="11" s="1"/>
  <c r="G21" i="11"/>
  <c r="G32" i="11"/>
  <c r="G28" i="11" s="1"/>
  <c r="F21" i="11"/>
  <c r="H21" i="11"/>
  <c r="I22" i="11"/>
  <c r="I23" i="11"/>
  <c r="F32" i="11"/>
  <c r="F28" i="11" s="1"/>
  <c r="H32" i="11"/>
  <c r="I32" i="11" s="1"/>
  <c r="F41" i="11"/>
  <c r="F40" i="11" s="1"/>
  <c r="F39" i="11" s="1"/>
  <c r="F76" i="11"/>
  <c r="F75" i="11" s="1"/>
  <c r="F74" i="11" s="1"/>
  <c r="G76" i="11"/>
  <c r="G75" i="11" s="1"/>
  <c r="G74" i="11" s="1"/>
  <c r="I16" i="11"/>
  <c r="I33" i="11"/>
  <c r="I96" i="11"/>
  <c r="I30" i="11"/>
  <c r="H29" i="11"/>
  <c r="I26" i="11"/>
  <c r="I100" i="11"/>
  <c r="I46" i="11"/>
  <c r="G41" i="11"/>
  <c r="G40" i="11" s="1"/>
  <c r="G39" i="11" s="1"/>
  <c r="I69" i="11"/>
  <c r="H76" i="11"/>
  <c r="I42" i="11"/>
  <c r="I81" i="11"/>
  <c r="H99" i="11"/>
  <c r="I99" i="11" s="1"/>
  <c r="I36" i="11"/>
  <c r="H41" i="11"/>
  <c r="H15" i="11"/>
  <c r="I77" i="11"/>
  <c r="H109" i="11" l="1"/>
  <c r="I109" i="11" s="1"/>
  <c r="F13" i="11"/>
  <c r="F12" i="11" s="1"/>
  <c r="F10" i="11" s="1"/>
  <c r="G13" i="11"/>
  <c r="G12" i="11" s="1"/>
  <c r="G10" i="11" s="1"/>
  <c r="H28" i="11"/>
  <c r="I28" i="11"/>
  <c r="I76" i="11"/>
  <c r="H75" i="11"/>
  <c r="I29" i="11"/>
  <c r="H14" i="11"/>
  <c r="H13" i="11" s="1"/>
  <c r="I15" i="11"/>
  <c r="I14" i="11" s="1"/>
  <c r="I41" i="11"/>
  <c r="H40" i="11"/>
  <c r="I75" i="11"/>
  <c r="H74" i="11" l="1"/>
  <c r="I74" i="11" s="1"/>
  <c r="I13" i="11"/>
  <c r="H39" i="11"/>
  <c r="I39" i="11" s="1"/>
  <c r="I40" i="11"/>
  <c r="H12" i="11" l="1"/>
  <c r="H10" i="11" l="1"/>
  <c r="I10" i="11" s="1"/>
  <c r="I12" i="11"/>
  <c r="J29" i="1" l="1"/>
  <c r="I29" i="1"/>
  <c r="D16" i="5"/>
  <c r="E16" i="5"/>
  <c r="F16" i="5"/>
  <c r="C16" i="5"/>
  <c r="D6" i="5"/>
  <c r="E6" i="5"/>
  <c r="F6" i="5"/>
  <c r="C6" i="5"/>
  <c r="H12" i="5"/>
  <c r="G12" i="5"/>
  <c r="F11" i="5"/>
  <c r="E11" i="5"/>
  <c r="D11" i="5"/>
  <c r="C11" i="5"/>
  <c r="H6" i="8"/>
  <c r="H8" i="8"/>
  <c r="G8" i="8"/>
  <c r="F7" i="8"/>
  <c r="E7" i="8"/>
  <c r="E6" i="8" s="1"/>
  <c r="D7" i="8"/>
  <c r="D6" i="8" s="1"/>
  <c r="C7" i="8"/>
  <c r="C6" i="8" s="1"/>
  <c r="G6" i="8" s="1"/>
  <c r="H24" i="5"/>
  <c r="G24" i="5"/>
  <c r="F23" i="5"/>
  <c r="E23" i="5"/>
  <c r="D23" i="5"/>
  <c r="C23" i="5"/>
  <c r="H22" i="5"/>
  <c r="G22" i="5"/>
  <c r="F21" i="5"/>
  <c r="E21" i="5"/>
  <c r="D21" i="5"/>
  <c r="C21" i="5"/>
  <c r="H20" i="5"/>
  <c r="G20" i="5"/>
  <c r="F19" i="5"/>
  <c r="E19" i="5"/>
  <c r="D19" i="5"/>
  <c r="C19" i="5"/>
  <c r="H18" i="5"/>
  <c r="G18" i="5"/>
  <c r="F17" i="5"/>
  <c r="E17" i="5"/>
  <c r="D17" i="5"/>
  <c r="C17" i="5"/>
  <c r="H14" i="5"/>
  <c r="G14" i="5"/>
  <c r="F13" i="5"/>
  <c r="E13" i="5"/>
  <c r="D13" i="5"/>
  <c r="C13" i="5"/>
  <c r="H10" i="5"/>
  <c r="G10" i="5"/>
  <c r="F9" i="5"/>
  <c r="E9" i="5"/>
  <c r="D9" i="5"/>
  <c r="C9" i="5"/>
  <c r="H8" i="5"/>
  <c r="G8" i="5"/>
  <c r="F7" i="5"/>
  <c r="E7" i="5"/>
  <c r="D7" i="5"/>
  <c r="C7" i="5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30" i="3"/>
  <c r="I76" i="3"/>
  <c r="J76" i="3"/>
  <c r="H76" i="3"/>
  <c r="H71" i="3"/>
  <c r="I72" i="3"/>
  <c r="I71" i="3" s="1"/>
  <c r="J72" i="3"/>
  <c r="J71" i="3" s="1"/>
  <c r="H72" i="3"/>
  <c r="H45" i="3"/>
  <c r="I45" i="3"/>
  <c r="J45" i="3"/>
  <c r="G32" i="3"/>
  <c r="H33" i="3"/>
  <c r="I33" i="3"/>
  <c r="J33" i="3"/>
  <c r="G33" i="3"/>
  <c r="H35" i="3"/>
  <c r="I35" i="3"/>
  <c r="J35" i="3"/>
  <c r="G35" i="3"/>
  <c r="H37" i="3"/>
  <c r="I37" i="3"/>
  <c r="J37" i="3"/>
  <c r="G37" i="3"/>
  <c r="H40" i="3"/>
  <c r="I40" i="3"/>
  <c r="J40" i="3"/>
  <c r="G40" i="3"/>
  <c r="G39" i="3" s="1"/>
  <c r="G45" i="3"/>
  <c r="H51" i="3"/>
  <c r="I51" i="3"/>
  <c r="J51" i="3"/>
  <c r="G51" i="3"/>
  <c r="H60" i="3"/>
  <c r="I60" i="3"/>
  <c r="J60" i="3"/>
  <c r="G60" i="3"/>
  <c r="H67" i="3"/>
  <c r="H66" i="3" s="1"/>
  <c r="I67" i="3"/>
  <c r="I66" i="3" s="1"/>
  <c r="J67" i="3"/>
  <c r="J66" i="3" s="1"/>
  <c r="G67" i="3"/>
  <c r="G66" i="3" s="1"/>
  <c r="G72" i="3"/>
  <c r="G71" i="3" s="1"/>
  <c r="G70" i="3" s="1"/>
  <c r="G76" i="3"/>
  <c r="H79" i="3"/>
  <c r="H78" i="3" s="1"/>
  <c r="I79" i="3"/>
  <c r="I78" i="3" s="1"/>
  <c r="J79" i="3"/>
  <c r="J78" i="3" s="1"/>
  <c r="G79" i="3"/>
  <c r="G78" i="3" s="1"/>
  <c r="L14" i="3"/>
  <c r="L15" i="3"/>
  <c r="L17" i="3"/>
  <c r="L18" i="3"/>
  <c r="L21" i="3"/>
  <c r="L22" i="3"/>
  <c r="L25" i="3"/>
  <c r="L26" i="3"/>
  <c r="K14" i="3"/>
  <c r="K15" i="3"/>
  <c r="K18" i="3"/>
  <c r="K21" i="3"/>
  <c r="K22" i="3"/>
  <c r="K25" i="3"/>
  <c r="K26" i="3"/>
  <c r="G11" i="3"/>
  <c r="H11" i="3"/>
  <c r="I11" i="3"/>
  <c r="G17" i="3"/>
  <c r="G16" i="3" s="1"/>
  <c r="H17" i="3"/>
  <c r="H16" i="3" s="1"/>
  <c r="I17" i="3"/>
  <c r="I16" i="3" s="1"/>
  <c r="J17" i="3"/>
  <c r="J16" i="3" s="1"/>
  <c r="G13" i="3"/>
  <c r="G12" i="3" s="1"/>
  <c r="H13" i="3"/>
  <c r="H12" i="3" s="1"/>
  <c r="I13" i="3"/>
  <c r="I12" i="3" s="1"/>
  <c r="J13" i="3"/>
  <c r="K13" i="3" s="1"/>
  <c r="G20" i="3"/>
  <c r="G19" i="3" s="1"/>
  <c r="H20" i="3"/>
  <c r="H19" i="3" s="1"/>
  <c r="I20" i="3"/>
  <c r="I19" i="3" s="1"/>
  <c r="J20" i="3"/>
  <c r="J19" i="3" s="1"/>
  <c r="K19" i="3" s="1"/>
  <c r="G24" i="3"/>
  <c r="G23" i="3" s="1"/>
  <c r="H24" i="3"/>
  <c r="H23" i="3" s="1"/>
  <c r="I24" i="3"/>
  <c r="I23" i="3" s="1"/>
  <c r="J24" i="3"/>
  <c r="J23" i="3" s="1"/>
  <c r="K23" i="3" s="1"/>
  <c r="H11" i="5" l="1"/>
  <c r="G11" i="5"/>
  <c r="G23" i="5"/>
  <c r="G7" i="8"/>
  <c r="H7" i="8"/>
  <c r="F6" i="8"/>
  <c r="G16" i="5"/>
  <c r="G21" i="5"/>
  <c r="H23" i="5"/>
  <c r="H21" i="5"/>
  <c r="H17" i="5"/>
  <c r="H16" i="5"/>
  <c r="G7" i="5"/>
  <c r="H7" i="5"/>
  <c r="H19" i="5"/>
  <c r="H13" i="5"/>
  <c r="G6" i="5"/>
  <c r="H6" i="5"/>
  <c r="G9" i="5"/>
  <c r="H9" i="5"/>
  <c r="G17" i="5"/>
  <c r="G13" i="5"/>
  <c r="G19" i="5"/>
  <c r="K16" i="3"/>
  <c r="L16" i="3"/>
  <c r="G31" i="3"/>
  <c r="G30" i="3" s="1"/>
  <c r="L24" i="3"/>
  <c r="L23" i="3"/>
  <c r="K24" i="3"/>
  <c r="L20" i="3"/>
  <c r="J70" i="3"/>
  <c r="L19" i="3"/>
  <c r="I70" i="3"/>
  <c r="H70" i="3"/>
  <c r="K20" i="3"/>
  <c r="J12" i="3"/>
  <c r="K17" i="3"/>
  <c r="L13" i="3"/>
  <c r="H39" i="3"/>
  <c r="J39" i="3"/>
  <c r="I39" i="3"/>
  <c r="H32" i="3"/>
  <c r="J32" i="3"/>
  <c r="I32" i="3"/>
  <c r="G10" i="3"/>
  <c r="H10" i="3"/>
  <c r="I10" i="3"/>
  <c r="K12" i="3" l="1"/>
  <c r="L12" i="3"/>
  <c r="J11" i="3"/>
  <c r="H31" i="3"/>
  <c r="H30" i="3" s="1"/>
  <c r="J31" i="3"/>
  <c r="J30" i="3" s="1"/>
  <c r="I31" i="3"/>
  <c r="I30" i="3" s="1"/>
  <c r="K11" i="3" l="1"/>
  <c r="L11" i="3"/>
  <c r="J10" i="3"/>
  <c r="K10" i="3" l="1"/>
  <c r="L10" i="3"/>
  <c r="L26" i="1" l="1"/>
  <c r="K26" i="1"/>
  <c r="L28" i="1"/>
  <c r="L27" i="1"/>
  <c r="L25" i="1"/>
  <c r="L24" i="1"/>
  <c r="K27" i="1"/>
  <c r="K28" i="1"/>
  <c r="K25" i="1"/>
  <c r="K24" i="1"/>
  <c r="K29" i="1"/>
  <c r="G29" i="1"/>
  <c r="G30" i="1"/>
  <c r="H30" i="1"/>
  <c r="H29" i="1"/>
  <c r="I30" i="1"/>
  <c r="H26" i="1"/>
  <c r="I26" i="1"/>
  <c r="J26" i="1"/>
  <c r="G26" i="1"/>
  <c r="L17" i="1"/>
  <c r="L16" i="1"/>
  <c r="K17" i="1"/>
  <c r="K16" i="1"/>
  <c r="I18" i="1"/>
  <c r="J18" i="1"/>
  <c r="K18" i="1" s="1"/>
  <c r="H18" i="1"/>
  <c r="H19" i="1" s="1"/>
  <c r="I19" i="1"/>
  <c r="G19" i="1"/>
  <c r="G18" i="1"/>
  <c r="H15" i="1"/>
  <c r="I15" i="1"/>
  <c r="J15" i="1"/>
  <c r="L15" i="1" s="1"/>
  <c r="G15" i="1"/>
  <c r="L13" i="1"/>
  <c r="K13" i="1"/>
  <c r="L29" i="1" l="1"/>
  <c r="K15" i="1"/>
  <c r="L18" i="1"/>
  <c r="J30" i="1"/>
</calcChain>
</file>

<file path=xl/sharedStrings.xml><?xml version="1.0" encoding="utf-8"?>
<sst xmlns="http://schemas.openxmlformats.org/spreadsheetml/2006/main" count="323" uniqueCount="162">
  <si>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</si>
  <si>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</si>
  <si>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</si>
  <si>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</si>
  <si>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</si>
  <si>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</si>
  <si>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BROJČANA OZNAKA I NAZIV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</si>
  <si>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</si>
  <si>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</si>
  <si>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</si>
  <si>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</si>
  <si>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</si>
  <si>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</si>
  <si>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</si>
  <si>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</si>
  <si>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PRIJENOS SREDSTAVA IZ PRETHODNE GODINE</t>
  </si>
  <si>
    <t>1 Opći prihodi i primici</t>
  </si>
  <si>
    <t>11 Opći prihodi i primici</t>
  </si>
  <si>
    <t>3 Vlastiti prihodi</t>
  </si>
  <si>
    <t>31 Vlastiti prihodi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</si>
  <si>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</si>
  <si>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</si>
  <si>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</si>
  <si>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</si>
  <si>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</si>
  <si>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</si>
  <si>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</si>
  <si>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od prodaje proizvoda i robe te pruženih usluga</t>
  </si>
  <si>
    <t>Prihodi od prodaje proizvoda i robe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</si>
  <si>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</si>
  <si>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</si>
  <si>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</si>
  <si>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</si>
  <si>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</si>
  <si>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</si>
  <si>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</si>
  <si>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</si>
  <si>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</si>
  <si>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</si>
  <si>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</si>
  <si>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5=4/3*100</t>
  </si>
  <si>
    <t>UKUPNO PRIMICI</t>
  </si>
  <si>
    <t xml:space="preserve">UKUPNO IZDACI </t>
  </si>
  <si>
    <t xml:space="preserve">UKUPNO PRIHODI </t>
  </si>
  <si>
    <t>UKUPNO RASHODI</t>
  </si>
  <si>
    <t>UKUPNO PRIHODI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</si>
  <si>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</si>
  <si>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</si>
  <si>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</si>
  <si>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</si>
  <si>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</si>
  <si>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</si>
  <si>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</si>
  <si>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</si>
  <si>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</si>
  <si>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</si>
  <si>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</si>
  <si>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IZVRŠENJE FINANCIJSKOG PLANA PRORAČUNSKOG KORISNIKA DRŽAVNOG PRORAČUNA
ZA 2024. GODINU</t>
  </si>
  <si>
    <t>DRŽAVNI ARHIV U KARLOVCU</t>
  </si>
  <si>
    <t>Ljudevita Šestića 5, Karlovac</t>
  </si>
  <si>
    <t>OIB: 99575902022</t>
  </si>
  <si>
    <t>OSTVARENJE/IZVRŠENJE 
2023.</t>
  </si>
  <si>
    <t>IZVORNI PLAN ILI REBALANS 2024.</t>
  </si>
  <si>
    <t>TEKUĆI PLAN 2024.</t>
  </si>
  <si>
    <t>OSTVARENJE/IZVRŠENJE 
2024.</t>
  </si>
  <si>
    <t xml:space="preserve">OSTVARENJE/IZVRŠENJE 
2023. </t>
  </si>
  <si>
    <t xml:space="preserve">OSTVARENJE/IZVRŠENJE 
2024. </t>
  </si>
  <si>
    <t xml:space="preserve"> IZVRŠENJE 
2024. </t>
  </si>
  <si>
    <t>Pomoći proračunskim korisnicima iz proračuna koji im nije nadležan</t>
  </si>
  <si>
    <t>Tekuće pomoći proračunskim korisnicima iz proračuna koji im nije nadležan</t>
  </si>
  <si>
    <t>Prihodi od prodaje proizvoda i robe te pruženih usluga i prihodi od donacija</t>
  </si>
  <si>
    <t>Prihodi od pruženih usluga</t>
  </si>
  <si>
    <t>Prihodi iz nadležnog proračuna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</si>
  <si>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</si>
  <si>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</si>
  <si>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nefin.imovine</t>
  </si>
  <si>
    <t>Ostali rashodi za zaposlene</t>
  </si>
  <si>
    <t>Doprinosi na plaće</t>
  </si>
  <si>
    <t>Doprinosi za obvezno zdr.osiguranje</t>
  </si>
  <si>
    <t>Naknade za prijevoz</t>
  </si>
  <si>
    <t>Stručno usavaršavanje zaposlenika</t>
  </si>
  <si>
    <t>Ostale naknade troškova zaposlenima</t>
  </si>
  <si>
    <t>Rashodi za materijal i energiju</t>
  </si>
  <si>
    <t>Uredski materijal i ostali materijali</t>
  </si>
  <si>
    <t>Energija</t>
  </si>
  <si>
    <t>Materijal i dijelovi za TIO</t>
  </si>
  <si>
    <t>SI i auto gume</t>
  </si>
  <si>
    <t>Službena, radna i zaštitna odjeća i obuća</t>
  </si>
  <si>
    <t>Rashodi za usluge</t>
  </si>
  <si>
    <t>Usluge telefona, pošte i prijevoza</t>
  </si>
  <si>
    <t>Usluge TIO</t>
  </si>
  <si>
    <t>Usluge promidžbe i informiranja</t>
  </si>
  <si>
    <t>Komunalne usluge</t>
  </si>
  <si>
    <t>Zakupnine i najamnine</t>
  </si>
  <si>
    <t>Zdravstvene i veterinske usluge</t>
  </si>
  <si>
    <t>Računalne usluge</t>
  </si>
  <si>
    <t>Ostale usluge</t>
  </si>
  <si>
    <t>Ostali nespomenuti rashodi poslovanja</t>
  </si>
  <si>
    <t>Naknade za rad predstav. i izvršnih tijela</t>
  </si>
  <si>
    <t>Premije osiguranja</t>
  </si>
  <si>
    <t>Reprezentacija</t>
  </si>
  <si>
    <t>Pristojbe i naknade</t>
  </si>
  <si>
    <t>Ostali nespomenuti rashodi</t>
  </si>
  <si>
    <t>Financijski rashodi</t>
  </si>
  <si>
    <t>Ostali financijski rashodi</t>
  </si>
  <si>
    <t>Bankarske usluge i usl.platnog prometa</t>
  </si>
  <si>
    <t>Zatezne kamate</t>
  </si>
  <si>
    <t>Rashodi za nabavu proizvedene DI</t>
  </si>
  <si>
    <t>Postojenja i oprema</t>
  </si>
  <si>
    <t>Uredska oprema i namještaj</t>
  </si>
  <si>
    <t>Uređaji, strojevi i oprema</t>
  </si>
  <si>
    <t>Knjige, umjetnička djela i ostale izložbene vrijednosti</t>
  </si>
  <si>
    <t>Knjige</t>
  </si>
  <si>
    <t>Rashodi za dodatna ulaganja na nefinancijskoj imovini</t>
  </si>
  <si>
    <t>Dodatna ulaganja na građevinskim objektima</t>
  </si>
  <si>
    <t>Kapitalne pomoći proračunskim korisnicima iz proračuna koji im nije nadležan</t>
  </si>
  <si>
    <t>Prihodi od upravnih i administrativnih pristojbi, pristojbi po posebnim propisima i naknada</t>
  </si>
  <si>
    <t>Prihodi po posebnim propisima</t>
  </si>
  <si>
    <t>Ostali nespomenuti prihodi</t>
  </si>
  <si>
    <t>Oprema za održavanje i zaštitu</t>
  </si>
  <si>
    <t>5 Pomoći</t>
  </si>
  <si>
    <t>4 Prihodi za posebne namjene</t>
  </si>
  <si>
    <t>43 Ostali prihodi</t>
  </si>
  <si>
    <t>52 Pomoći</t>
  </si>
  <si>
    <t>08 Rekreacija, kultura i religija</t>
  </si>
  <si>
    <t>082 Službe kulture</t>
  </si>
  <si>
    <t>IZVORNI PLAN 2024.</t>
  </si>
  <si>
    <t>Razdjel</t>
  </si>
  <si>
    <t>055 Ministarstvo kulture i medija</t>
  </si>
  <si>
    <t>Glava</t>
  </si>
  <si>
    <t>055 35 Arhivi</t>
  </si>
  <si>
    <t>RKDP</t>
  </si>
  <si>
    <t>00801 Državni arhiv u Karlovcu</t>
  </si>
  <si>
    <t>A56502804</t>
  </si>
  <si>
    <t>Programska djelatnost</t>
  </si>
  <si>
    <t>Opći prihodi i primici</t>
  </si>
  <si>
    <t>Arhivska djelatnost</t>
  </si>
  <si>
    <t>Investicijska potpora</t>
  </si>
  <si>
    <t>Usluge tekućeg i investicijskog održavanja</t>
  </si>
  <si>
    <t>Informatizacija</t>
  </si>
  <si>
    <t>Rashodi za nabavu nefinancijske imovine</t>
  </si>
  <si>
    <t>Rashodi za nabavu proizvedene dugotrajne imovine</t>
  </si>
  <si>
    <t>A78300004</t>
  </si>
  <si>
    <t>Redovna djelatnost: Administracija i upravljanje</t>
  </si>
  <si>
    <t>Doprinosi za obvezno zdravstveno osiguranje</t>
  </si>
  <si>
    <t>Naknade za prijevoz, za rad na terenu i odvojeni život</t>
  </si>
  <si>
    <t>Stručno usavršavanje zaposlenika</t>
  </si>
  <si>
    <t>Materijal i dijelovi za tekuće i investicijsko održavanje</t>
  </si>
  <si>
    <t>Sitni inventar i auto gume</t>
  </si>
  <si>
    <t>Zdravstvene i veterinarske usluge</t>
  </si>
  <si>
    <t>Naknade za rad predstavničkih tijela</t>
  </si>
  <si>
    <t>Bankarske usluge i usluge platnog prometa</t>
  </si>
  <si>
    <t>A78300104</t>
  </si>
  <si>
    <t>Vlastiti prihodi</t>
  </si>
  <si>
    <t>Uređaji, strojevi i opreme za ostale namjene</t>
  </si>
  <si>
    <t>Primljeni zajmovi od trgovačkih društava i obrnika izvan javnog sektora</t>
  </si>
  <si>
    <t>Primljeni zajmovi od tuzemnih trgovačkih društava izvan javnog sektora</t>
  </si>
  <si>
    <t>Otplata glavnice primljenih zajmova od trgovačkih društava i obrtnika izvan javnog sektora</t>
  </si>
  <si>
    <t>Otplata glavnice primljenih zajmova od tuzemnih trgovačkih društava izvan javnog sektora</t>
  </si>
  <si>
    <t xml:space="preserve"> IZVRŠENJE 2024.</t>
  </si>
  <si>
    <t>Ostali prihodi</t>
  </si>
  <si>
    <t>Pomoći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</si>
</sst>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6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left" vertical="center" wrapText="1"/>
    </xf>
    <xf numFmtId="0" fontId="6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8" fillId="2" borderId="3" xfId="0" quotePrefix="1" applyFont="1" applyFill="1" applyBorder="1" applyAlignment="1">
      <alignment horizontal="left" vertical="center"/>
    </xf>
    <xf numFmtId="3" fontId="5" fillId="3" borderId="3" xfId="0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left" vertical="center" wrapText="1" indent="1"/>
    </xf>
    <xf numFmtId="0" fontId="6" fillId="2" borderId="3" xfId="0" quotePrefix="1" applyFont="1" applyFill="1" applyBorder="1" applyAlignment="1">
      <alignment horizontal="left" vertical="center"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4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6" fillId="0" borderId="0" xfId="0" applyFont="1"/>
    <xf numFmtId="0" fontId="3" fillId="2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17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6" fillId="3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18" fillId="0" borderId="0" xfId="0" applyFont="1"/>
    <xf numFmtId="3" fontId="6" fillId="0" borderId="3" xfId="0" applyNumberFormat="1" applyFont="1" applyBorder="1" applyAlignment="1">
      <alignment vertical="center"/>
    </xf>
    <xf numFmtId="3" fontId="6" fillId="3" borderId="3" xfId="0" applyNumberFormat="1" applyFont="1" applyFill="1" applyBorder="1" applyAlignment="1">
      <alignment vertical="center"/>
    </xf>
    <xf numFmtId="3" fontId="6" fillId="0" borderId="3" xfId="0" applyNumberFormat="1" applyFont="1" applyBorder="1" applyAlignment="1">
      <alignment vertical="center" wrapText="1"/>
    </xf>
    <xf numFmtId="3" fontId="6" fillId="3" borderId="3" xfId="0" applyNumberFormat="1" applyFont="1" applyFill="1" applyBorder="1" applyAlignment="1">
      <alignment vertical="center" wrapText="1"/>
    </xf>
    <xf numFmtId="10" fontId="5" fillId="3" borderId="3" xfId="0" applyNumberFormat="1" applyFont="1" applyFill="1" applyBorder="1" applyAlignment="1">
      <alignment horizontal="right"/>
    </xf>
    <xf numFmtId="10" fontId="4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 vertical="center" wrapText="1"/>
    </xf>
    <xf numFmtId="3" fontId="5" fillId="3" borderId="3" xfId="0" quotePrefix="1" applyNumberFormat="1" applyFont="1" applyFill="1" applyBorder="1" applyAlignment="1">
      <alignment horizontal="right" wrapText="1"/>
    </xf>
    <xf numFmtId="3" fontId="5" fillId="3" borderId="3" xfId="0" applyNumberFormat="1" applyFont="1" applyFill="1" applyBorder="1" applyAlignment="1">
      <alignment horizontal="right" vertical="center" wrapText="1"/>
    </xf>
    <xf numFmtId="10" fontId="5" fillId="3" borderId="3" xfId="0" applyNumberFormat="1" applyFont="1" applyFill="1" applyBorder="1" applyAlignment="1">
      <alignment horizontal="right" vertical="center" wrapText="1"/>
    </xf>
    <xf numFmtId="3" fontId="8" fillId="3" borderId="3" xfId="0" applyNumberFormat="1" applyFont="1" applyFill="1" applyBorder="1" applyAlignment="1">
      <alignment vertical="center"/>
    </xf>
    <xf numFmtId="3" fontId="3" fillId="0" borderId="3" xfId="0" applyNumberFormat="1" applyFont="1" applyBorder="1" applyAlignment="1">
      <alignment horizontal="right"/>
    </xf>
    <xf numFmtId="10" fontId="3" fillId="0" borderId="3" xfId="0" applyNumberFormat="1" applyFont="1" applyBorder="1" applyAlignment="1">
      <alignment horizontal="right"/>
    </xf>
    <xf numFmtId="0" fontId="6" fillId="2" borderId="7" xfId="0" applyFont="1" applyFill="1" applyBorder="1" applyAlignment="1">
      <alignment horizontal="left" vertical="center" wrapText="1"/>
    </xf>
    <xf numFmtId="10" fontId="5" fillId="0" borderId="3" xfId="0" applyNumberFormat="1" applyFont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4" fontId="5" fillId="0" borderId="3" xfId="0" applyNumberFormat="1" applyFont="1" applyBorder="1" applyAlignment="1">
      <alignment horizontal="right"/>
    </xf>
    <xf numFmtId="4" fontId="8" fillId="2" borderId="3" xfId="0" applyNumberFormat="1" applyFont="1" applyFill="1" applyBorder="1" applyAlignment="1">
      <alignment vertical="center" wrapText="1"/>
    </xf>
    <xf numFmtId="10" fontId="19" fillId="0" borderId="3" xfId="0" applyNumberFormat="1" applyFont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5" fillId="2" borderId="3" xfId="0" applyNumberFormat="1" applyFont="1" applyFill="1" applyBorder="1" applyAlignment="1">
      <alignment horizontal="right"/>
    </xf>
    <xf numFmtId="4" fontId="8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20" fillId="2" borderId="3" xfId="0" applyNumberFormat="1" applyFont="1" applyFill="1" applyBorder="1" applyAlignment="1">
      <alignment horizontal="right"/>
    </xf>
    <xf numFmtId="0" fontId="12" fillId="0" borderId="0" xfId="0" applyFont="1" applyAlignment="1">
      <alignment vertical="top" wrapText="1"/>
    </xf>
    <xf numFmtId="10" fontId="21" fillId="0" borderId="3" xfId="0" applyNumberFormat="1" applyFont="1" applyBorder="1" applyAlignment="1">
      <alignment horizontal="right"/>
    </xf>
    <xf numFmtId="4" fontId="19" fillId="0" borderId="3" xfId="0" applyNumberFormat="1" applyFont="1" applyBorder="1"/>
    <xf numFmtId="10" fontId="21" fillId="0" borderId="3" xfId="0" applyNumberFormat="1" applyFont="1" applyBorder="1"/>
    <xf numFmtId="10" fontId="19" fillId="0" borderId="3" xfId="0" applyNumberFormat="1" applyFont="1" applyBorder="1"/>
    <xf numFmtId="0" fontId="5" fillId="2" borderId="4" xfId="0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right"/>
    </xf>
    <xf numFmtId="10" fontId="5" fillId="2" borderId="3" xfId="0" applyNumberFormat="1" applyFont="1" applyFill="1" applyBorder="1" applyAlignment="1">
      <alignment horizontal="right"/>
    </xf>
    <xf numFmtId="0" fontId="8" fillId="2" borderId="4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8" fillId="0" borderId="4" xfId="0" applyFont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4" fontId="3" fillId="2" borderId="4" xfId="0" applyNumberFormat="1" applyFont="1" applyFill="1" applyBorder="1" applyAlignment="1">
      <alignment horizontal="right"/>
    </xf>
    <xf numFmtId="10" fontId="3" fillId="2" borderId="3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left" vertical="center" wrapText="1"/>
    </xf>
    <xf numFmtId="4" fontId="6" fillId="2" borderId="4" xfId="0" applyNumberFormat="1" applyFont="1" applyFill="1" applyBorder="1" applyAlignment="1">
      <alignment horizontal="right"/>
    </xf>
    <xf numFmtId="0" fontId="6" fillId="0" borderId="3" xfId="0" applyFont="1" applyBorder="1" applyAlignment="1">
      <alignment horizontal="left" vertical="center" wrapText="1"/>
    </xf>
    <xf numFmtId="4" fontId="0" fillId="0" borderId="3" xfId="0" applyNumberFormat="1" applyBorder="1"/>
    <xf numFmtId="4" fontId="3" fillId="2" borderId="3" xfId="0" applyNumberFormat="1" applyFont="1" applyFill="1" applyBorder="1" applyAlignment="1">
      <alignment horizontal="right" wrapText="1"/>
    </xf>
    <xf numFmtId="10" fontId="0" fillId="0" borderId="3" xfId="0" applyNumberFormat="1" applyBorder="1"/>
    <xf numFmtId="10" fontId="1" fillId="0" borderId="3" xfId="0" applyNumberFormat="1" applyFont="1" applyBorder="1"/>
    <xf numFmtId="3" fontId="5" fillId="2" borderId="3" xfId="0" applyNumberFormat="1" applyFont="1" applyFill="1" applyBorder="1" applyAlignment="1">
      <alignment horizontal="right"/>
    </xf>
    <xf numFmtId="4" fontId="8" fillId="2" borderId="4" xfId="0" applyNumberFormat="1" applyFont="1" applyFill="1" applyBorder="1" applyAlignment="1">
      <alignment horizontal="right"/>
    </xf>
    <xf numFmtId="10" fontId="8" fillId="2" borderId="3" xfId="0" applyNumberFormat="1" applyFont="1" applyFill="1" applyBorder="1" applyAlignment="1">
      <alignment horizontal="right"/>
    </xf>
    <xf numFmtId="0" fontId="23" fillId="0" borderId="0" xfId="0" applyFont="1"/>
    <xf numFmtId="0" fontId="7" fillId="2" borderId="4" xfId="0" applyFont="1" applyFill="1" applyBorder="1" applyAlignment="1">
      <alignment horizontal="left" vertical="center" wrapText="1"/>
    </xf>
    <xf numFmtId="10" fontId="6" fillId="2" borderId="3" xfId="0" applyNumberFormat="1" applyFont="1" applyFill="1" applyBorder="1" applyAlignment="1">
      <alignment horizontal="right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horizontal="left" vertical="center" wrapText="1"/>
    </xf>
    <xf numFmtId="4" fontId="8" fillId="3" borderId="3" xfId="0" applyNumberFormat="1" applyFont="1" applyFill="1" applyBorder="1" applyAlignment="1">
      <alignment vertical="center"/>
    </xf>
    <xf numFmtId="4" fontId="5" fillId="3" borderId="3" xfId="0" applyNumberFormat="1" applyFont="1" applyFill="1" applyBorder="1" applyAlignment="1">
      <alignment horizontal="right"/>
    </xf>
    <xf numFmtId="0" fontId="8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3" borderId="1" xfId="0" quotePrefix="1" applyFont="1" applyFill="1" applyBorder="1" applyAlignment="1">
      <alignment horizontal="left" wrapText="1"/>
    </xf>
    <xf numFmtId="0" fontId="5" fillId="3" borderId="2" xfId="0" quotePrefix="1" applyFont="1" applyFill="1" applyBorder="1" applyAlignment="1">
      <alignment horizontal="left" wrapText="1"/>
    </xf>
    <xf numFmtId="0" fontId="5" fillId="3" borderId="4" xfId="0" quotePrefix="1" applyFont="1" applyFill="1" applyBorder="1" applyAlignment="1">
      <alignment horizontal="left" wrapText="1"/>
    </xf>
    <xf numFmtId="0" fontId="8" fillId="2" borderId="0" xfId="0" applyFont="1" applyFill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2" xfId="0" quotePrefix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8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8" fillId="0" borderId="1" xfId="0" quotePrefix="1" applyFont="1" applyBorder="1" applyAlignment="1">
      <alignment horizontal="left" vertical="center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5" fillId="3" borderId="3" xfId="0" quotePrefix="1" applyFont="1" applyFill="1" applyBorder="1" applyAlignment="1">
      <alignment horizontal="left" vertical="center" wrapText="1"/>
    </xf>
    <xf numFmtId="0" fontId="8" fillId="3" borderId="1" xfId="0" quotePrefix="1" applyFont="1" applyFill="1" applyBorder="1" applyAlignment="1">
      <alignment horizontal="left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15" fillId="2" borderId="0" xfId="0" applyFont="1" applyFill="1" applyAlignment="1">
      <alignment horizontal="center"/>
    </xf>
    <xf numFmtId="0" fontId="6" fillId="2" borderId="3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22" fillId="2" borderId="1" xfId="0" applyFont="1" applyFill="1" applyBorder="1" applyAlignment="1">
      <alignment horizontal="right" vertical="center" wrapText="1"/>
    </xf>
    <xf numFmtId="0" fontId="22" fillId="2" borderId="2" xfId="0" applyFont="1" applyFill="1" applyBorder="1" applyAlignment="1">
      <alignment horizontal="right" vertical="center" wrapText="1"/>
    </xf>
    <xf numFmtId="0" fontId="22" fillId="2" borderId="4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39"/>
  <sheetViews>
    <sheetView zoomScaleNormal="100" workbookViewId="0"/>
  </sheetViews>
  <sheetFormatPr defaultRowHeight="15" x14ac:dyDescent="0.25"/>
  <cols>
    <col min="1" max="1" width="5.7109375" customWidth="1"/>
    <col min="6" max="10" width="25.28515625" customWidth="1"/>
    <col min="11" max="12" width="15.7109375" customWidth="1"/>
    <col min="13" max="13" width="7.5703125" customWidth="1"/>
  </cols>
  <sheetData>
    <row r="1" spans="1:13" x14ac:dyDescent="0.25">
      <c r="A1" s="46" t="s">
        <v>58</v>
      </c>
    </row>
    <row r="2" spans="1:13" x14ac:dyDescent="0.25">
      <c r="A2" s="46" t="s">
        <v>59</v>
      </c>
    </row>
    <row r="3" spans="1:13" x14ac:dyDescent="0.25">
      <c r="A3" s="46" t="s">
        <v>60</v>
      </c>
    </row>
    <row r="4" spans="1:13" ht="42" customHeight="1" x14ac:dyDescent="0.25">
      <c r="B4" s="116" t="s">
        <v>57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22"/>
    </row>
    <row r="5" spans="1:13" ht="18" customHeight="1" x14ac:dyDescent="0.25"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2"/>
    </row>
    <row r="6" spans="1:13" ht="15.75" customHeight="1" x14ac:dyDescent="0.25">
      <c r="B6" s="116" t="s">
        <v>10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21"/>
    </row>
    <row r="7" spans="1:13" ht="18" x14ac:dyDescent="0.25"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3"/>
    </row>
    <row r="8" spans="1:13" ht="18" customHeight="1" x14ac:dyDescent="0.25">
      <c r="B8" s="116" t="s">
        <v>48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20"/>
    </row>
    <row r="9" spans="1:13" ht="18" customHeight="1" x14ac:dyDescent="0.25"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20"/>
    </row>
    <row r="10" spans="1:13" ht="18" customHeight="1" x14ac:dyDescent="0.25">
      <c r="B10" s="139" t="s">
        <v>56</v>
      </c>
      <c r="C10" s="139"/>
      <c r="D10" s="139"/>
      <c r="E10" s="139"/>
      <c r="F10" s="139"/>
      <c r="G10" s="41"/>
      <c r="H10" s="42"/>
      <c r="I10" s="42"/>
      <c r="J10" s="42"/>
      <c r="K10" s="43"/>
      <c r="L10" s="43"/>
    </row>
    <row r="11" spans="1:13" ht="25.5" x14ac:dyDescent="0.25">
      <c r="B11" s="124" t="s">
        <v>6</v>
      </c>
      <c r="C11" s="124"/>
      <c r="D11" s="124"/>
      <c r="E11" s="124"/>
      <c r="F11" s="124"/>
      <c r="G11" s="23" t="s">
        <v>61</v>
      </c>
      <c r="H11" s="23" t="s">
        <v>62</v>
      </c>
      <c r="I11" s="23" t="s">
        <v>63</v>
      </c>
      <c r="J11" s="23" t="s">
        <v>64</v>
      </c>
      <c r="K11" s="23" t="s">
        <v>20</v>
      </c>
      <c r="L11" s="23" t="s">
        <v>46</v>
      </c>
    </row>
    <row r="12" spans="1:13" x14ac:dyDescent="0.25">
      <c r="B12" s="134">
        <v>1</v>
      </c>
      <c r="C12" s="134"/>
      <c r="D12" s="134"/>
      <c r="E12" s="134"/>
      <c r="F12" s="135"/>
      <c r="G12" s="27">
        <v>2</v>
      </c>
      <c r="H12" s="26">
        <v>3</v>
      </c>
      <c r="I12" s="26">
        <v>4</v>
      </c>
      <c r="J12" s="26">
        <v>5</v>
      </c>
      <c r="K12" s="26" t="s">
        <v>33</v>
      </c>
      <c r="L12" s="26" t="s">
        <v>34</v>
      </c>
    </row>
    <row r="13" spans="1:13" x14ac:dyDescent="0.25">
      <c r="B13" s="122" t="s">
        <v>22</v>
      </c>
      <c r="C13" s="123"/>
      <c r="D13" s="123"/>
      <c r="E13" s="123"/>
      <c r="F13" s="132"/>
      <c r="G13" s="47">
        <v>527553.82999999996</v>
      </c>
      <c r="H13" s="58">
        <v>796280.95</v>
      </c>
      <c r="I13" s="58">
        <v>900679</v>
      </c>
      <c r="J13" s="62">
        <v>880886.11</v>
      </c>
      <c r="K13" s="59">
        <f>J13/G13</f>
        <v>1.6697558806463411</v>
      </c>
      <c r="L13" s="59">
        <f>J13/I13</f>
        <v>0.97802447930949876</v>
      </c>
    </row>
    <row r="14" spans="1:13" x14ac:dyDescent="0.25">
      <c r="B14" s="133" t="s">
        <v>21</v>
      </c>
      <c r="C14" s="132"/>
      <c r="D14" s="132"/>
      <c r="E14" s="132"/>
      <c r="F14" s="132"/>
      <c r="G14" s="47">
        <v>0</v>
      </c>
      <c r="H14" s="58">
        <v>0</v>
      </c>
      <c r="I14" s="58">
        <v>0</v>
      </c>
      <c r="J14" s="62">
        <v>0</v>
      </c>
      <c r="K14" s="59">
        <v>0</v>
      </c>
      <c r="L14" s="59">
        <v>0</v>
      </c>
    </row>
    <row r="15" spans="1:13" x14ac:dyDescent="0.25">
      <c r="B15" s="129" t="s">
        <v>0</v>
      </c>
      <c r="C15" s="130"/>
      <c r="D15" s="130"/>
      <c r="E15" s="130"/>
      <c r="F15" s="131"/>
      <c r="G15" s="48">
        <f>SUM(G13:G14)</f>
        <v>527553.82999999996</v>
      </c>
      <c r="H15" s="57">
        <f t="shared" ref="H15:J15" si="0">SUM(H13:H14)</f>
        <v>796280.95</v>
      </c>
      <c r="I15" s="57">
        <f t="shared" si="0"/>
        <v>900679</v>
      </c>
      <c r="J15" s="112">
        <f t="shared" si="0"/>
        <v>880886.11</v>
      </c>
      <c r="K15" s="51">
        <f>J15/G15</f>
        <v>1.6697558806463411</v>
      </c>
      <c r="L15" s="51">
        <f>J15/I15</f>
        <v>0.97802447930949876</v>
      </c>
    </row>
    <row r="16" spans="1:13" x14ac:dyDescent="0.25">
      <c r="B16" s="138" t="s">
        <v>23</v>
      </c>
      <c r="C16" s="123"/>
      <c r="D16" s="123"/>
      <c r="E16" s="123"/>
      <c r="F16" s="123"/>
      <c r="G16" s="49">
        <v>514306.32</v>
      </c>
      <c r="H16" s="58">
        <v>608788.75</v>
      </c>
      <c r="I16" s="58">
        <v>727910.40000000002</v>
      </c>
      <c r="J16" s="62">
        <v>682356.57</v>
      </c>
      <c r="K16" s="59">
        <f>J16/G16</f>
        <v>1.3267512831652544</v>
      </c>
      <c r="L16" s="59">
        <f>J16/I16</f>
        <v>0.93741835533604123</v>
      </c>
    </row>
    <row r="17" spans="1:49" x14ac:dyDescent="0.25">
      <c r="B17" s="133" t="s">
        <v>24</v>
      </c>
      <c r="C17" s="132"/>
      <c r="D17" s="132"/>
      <c r="E17" s="132"/>
      <c r="F17" s="132"/>
      <c r="G17" s="47">
        <v>20042.23</v>
      </c>
      <c r="H17" s="58">
        <v>196112.2</v>
      </c>
      <c r="I17" s="58">
        <v>182833</v>
      </c>
      <c r="J17" s="62">
        <v>189322.45</v>
      </c>
      <c r="K17" s="59">
        <f>J17/G17</f>
        <v>9.446176897480969</v>
      </c>
      <c r="L17" s="59">
        <f>J17/I17</f>
        <v>1.0354938659869937</v>
      </c>
    </row>
    <row r="18" spans="1:49" x14ac:dyDescent="0.25">
      <c r="B18" s="15" t="s">
        <v>1</v>
      </c>
      <c r="C18" s="40"/>
      <c r="D18" s="40"/>
      <c r="E18" s="40"/>
      <c r="F18" s="40"/>
      <c r="G18" s="48">
        <f>SUM(G16:G17)</f>
        <v>534348.55000000005</v>
      </c>
      <c r="H18" s="14">
        <f>SUM(H16:H17)</f>
        <v>804900.95</v>
      </c>
      <c r="I18" s="14">
        <f t="shared" ref="I18:J18" si="1">SUM(I16:I17)</f>
        <v>910743.4</v>
      </c>
      <c r="J18" s="113">
        <f t="shared" si="1"/>
        <v>871679.02</v>
      </c>
      <c r="K18" s="51">
        <f>J18/G18</f>
        <v>1.6312929454005254</v>
      </c>
      <c r="L18" s="51">
        <f>J18/I18</f>
        <v>0.95710715004906977</v>
      </c>
    </row>
    <row r="19" spans="1:49" x14ac:dyDescent="0.25">
      <c r="B19" s="137" t="s">
        <v>2</v>
      </c>
      <c r="C19" s="130"/>
      <c r="D19" s="130"/>
      <c r="E19" s="130"/>
      <c r="F19" s="130"/>
      <c r="G19" s="50">
        <f>G15-G18</f>
        <v>-6794.7200000000885</v>
      </c>
      <c r="H19" s="50">
        <f t="shared" ref="H19:I19" si="2">H15-H18</f>
        <v>-8620</v>
      </c>
      <c r="I19" s="50">
        <f t="shared" si="2"/>
        <v>-10064.400000000023</v>
      </c>
      <c r="J19" s="50">
        <f>J15-J18</f>
        <v>9207.0899999999674</v>
      </c>
      <c r="K19" s="51"/>
      <c r="L19" s="51"/>
    </row>
    <row r="20" spans="1:49" ht="18" x14ac:dyDescent="0.25"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"/>
    </row>
    <row r="21" spans="1:49" ht="18" customHeight="1" x14ac:dyDescent="0.25">
      <c r="B21" s="121" t="s">
        <v>53</v>
      </c>
      <c r="C21" s="121"/>
      <c r="D21" s="121"/>
      <c r="E21" s="121"/>
      <c r="F21" s="121"/>
      <c r="G21" s="41"/>
      <c r="H21" s="42"/>
      <c r="I21" s="42"/>
      <c r="J21" s="42"/>
      <c r="K21" s="43"/>
      <c r="L21" s="43"/>
      <c r="M21" s="1"/>
    </row>
    <row r="22" spans="1:49" ht="25.5" x14ac:dyDescent="0.25">
      <c r="B22" s="124" t="s">
        <v>6</v>
      </c>
      <c r="C22" s="124"/>
      <c r="D22" s="124"/>
      <c r="E22" s="124"/>
      <c r="F22" s="124"/>
      <c r="G22" s="23" t="s">
        <v>61</v>
      </c>
      <c r="H22" s="23" t="s">
        <v>62</v>
      </c>
      <c r="I22" s="23" t="s">
        <v>63</v>
      </c>
      <c r="J22" s="23" t="s">
        <v>64</v>
      </c>
      <c r="K22" s="23" t="s">
        <v>20</v>
      </c>
      <c r="L22" s="23" t="s">
        <v>46</v>
      </c>
    </row>
    <row r="23" spans="1:49" x14ac:dyDescent="0.25">
      <c r="B23" s="125">
        <v>1</v>
      </c>
      <c r="C23" s="126"/>
      <c r="D23" s="126"/>
      <c r="E23" s="126"/>
      <c r="F23" s="126"/>
      <c r="G23" s="28">
        <v>2</v>
      </c>
      <c r="H23" s="26">
        <v>3</v>
      </c>
      <c r="I23" s="26">
        <v>4</v>
      </c>
      <c r="J23" s="26">
        <v>5</v>
      </c>
      <c r="K23" s="26" t="s">
        <v>33</v>
      </c>
      <c r="L23" s="26" t="s">
        <v>34</v>
      </c>
    </row>
    <row r="24" spans="1:49" ht="15.75" customHeight="1" x14ac:dyDescent="0.25">
      <c r="B24" s="122" t="s">
        <v>25</v>
      </c>
      <c r="C24" s="127"/>
      <c r="D24" s="127"/>
      <c r="E24" s="127"/>
      <c r="F24" s="127"/>
      <c r="G24" s="53">
        <v>0</v>
      </c>
      <c r="H24" s="58">
        <v>0</v>
      </c>
      <c r="I24" s="58">
        <v>2336.27</v>
      </c>
      <c r="J24" s="58">
        <v>2336</v>
      </c>
      <c r="K24" s="59" t="e">
        <f t="shared" ref="K24:K29" si="3">J24/G24</f>
        <v>#DIV/0!</v>
      </c>
      <c r="L24" s="59">
        <f t="shared" ref="L24:L29" si="4">J24/I24</f>
        <v>0.9998844311659183</v>
      </c>
    </row>
    <row r="25" spans="1:49" x14ac:dyDescent="0.25">
      <c r="B25" s="122" t="s">
        <v>26</v>
      </c>
      <c r="C25" s="123"/>
      <c r="D25" s="123"/>
      <c r="E25" s="123"/>
      <c r="F25" s="123"/>
      <c r="G25" s="53">
        <v>0</v>
      </c>
      <c r="H25" s="58">
        <v>0</v>
      </c>
      <c r="I25" s="58">
        <v>1263.99</v>
      </c>
      <c r="J25" s="58">
        <v>1264</v>
      </c>
      <c r="K25" s="59" t="e">
        <f t="shared" si="3"/>
        <v>#DIV/0!</v>
      </c>
      <c r="L25" s="59">
        <f t="shared" si="4"/>
        <v>1.0000079114549958</v>
      </c>
    </row>
    <row r="26" spans="1:49" ht="15" customHeight="1" x14ac:dyDescent="0.25">
      <c r="B26" s="118" t="s">
        <v>47</v>
      </c>
      <c r="C26" s="119"/>
      <c r="D26" s="119"/>
      <c r="E26" s="119"/>
      <c r="F26" s="120"/>
      <c r="G26" s="54">
        <f>G24-G25</f>
        <v>0</v>
      </c>
      <c r="H26" s="54">
        <f t="shared" ref="H26:J26" si="5">H24-H25</f>
        <v>0</v>
      </c>
      <c r="I26" s="54">
        <f t="shared" si="5"/>
        <v>1072.28</v>
      </c>
      <c r="J26" s="54">
        <f t="shared" si="5"/>
        <v>1072</v>
      </c>
      <c r="K26" s="56" t="e">
        <f t="shared" si="3"/>
        <v>#DIV/0!</v>
      </c>
      <c r="L26" s="56">
        <f t="shared" si="4"/>
        <v>0.9997388741746559</v>
      </c>
    </row>
    <row r="27" spans="1:49" s="30" customFormat="1" ht="15" customHeight="1" x14ac:dyDescent="0.25">
      <c r="A27"/>
      <c r="B27" s="122" t="s">
        <v>15</v>
      </c>
      <c r="C27" s="123"/>
      <c r="D27" s="123"/>
      <c r="E27" s="123"/>
      <c r="F27" s="123"/>
      <c r="G27" s="53">
        <v>6794.72</v>
      </c>
      <c r="H27" s="58">
        <v>28308.400000000001</v>
      </c>
      <c r="I27" s="58">
        <v>39567.31</v>
      </c>
      <c r="J27" s="58">
        <v>39567</v>
      </c>
      <c r="K27" s="59">
        <f t="shared" si="3"/>
        <v>5.8231980125744691</v>
      </c>
      <c r="L27" s="59">
        <f t="shared" si="4"/>
        <v>0.99999216524954571</v>
      </c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</row>
    <row r="28" spans="1:49" s="30" customFormat="1" ht="15" customHeight="1" x14ac:dyDescent="0.25">
      <c r="A28"/>
      <c r="B28" s="122" t="s">
        <v>52</v>
      </c>
      <c r="C28" s="123"/>
      <c r="D28" s="123"/>
      <c r="E28" s="123"/>
      <c r="F28" s="123"/>
      <c r="G28" s="53">
        <v>0</v>
      </c>
      <c r="H28" s="58">
        <v>19688.400000000001</v>
      </c>
      <c r="I28" s="58">
        <v>29502.91</v>
      </c>
      <c r="J28" s="58">
        <v>29503</v>
      </c>
      <c r="K28" s="59" t="e">
        <f t="shared" si="3"/>
        <v>#DIV/0!</v>
      </c>
      <c r="L28" s="59">
        <f t="shared" si="4"/>
        <v>1.0000030505465394</v>
      </c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</row>
    <row r="29" spans="1:49" s="39" customFormat="1" x14ac:dyDescent="0.25">
      <c r="A29" s="38"/>
      <c r="B29" s="118" t="s">
        <v>54</v>
      </c>
      <c r="C29" s="119"/>
      <c r="D29" s="119"/>
      <c r="E29" s="119"/>
      <c r="F29" s="120"/>
      <c r="G29" s="55">
        <f>G27-G28</f>
        <v>6794.72</v>
      </c>
      <c r="H29" s="55">
        <f>H27-H28</f>
        <v>8620</v>
      </c>
      <c r="I29" s="55">
        <f>I27-I28</f>
        <v>10064.399999999998</v>
      </c>
      <c r="J29" s="55">
        <f>J27-J28</f>
        <v>10064</v>
      </c>
      <c r="K29" s="56">
        <f t="shared" si="3"/>
        <v>1.4811500694657027</v>
      </c>
      <c r="L29" s="56">
        <f t="shared" si="4"/>
        <v>0.99996025595167148</v>
      </c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</row>
    <row r="30" spans="1:49" ht="15.75" x14ac:dyDescent="0.25">
      <c r="B30" s="136" t="s">
        <v>55</v>
      </c>
      <c r="C30" s="136"/>
      <c r="D30" s="136"/>
      <c r="E30" s="136"/>
      <c r="F30" s="136"/>
      <c r="G30" s="55">
        <f>G19+G29</f>
        <v>-8.8220986071974039E-11</v>
      </c>
      <c r="H30" s="55">
        <f>H19+H29</f>
        <v>0</v>
      </c>
      <c r="I30" s="55">
        <f>I19+I29</f>
        <v>-2.5465851649641991E-11</v>
      </c>
      <c r="J30" s="55">
        <f>J19+J29</f>
        <v>19271.089999999967</v>
      </c>
      <c r="K30" s="52"/>
      <c r="L30" s="56"/>
    </row>
    <row r="32" spans="1:49" x14ac:dyDescent="0.25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</row>
    <row r="33" spans="2:12" x14ac:dyDescent="0.25"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</row>
    <row r="34" spans="2:12" ht="15" customHeight="1" x14ac:dyDescent="0.25"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</row>
    <row r="35" spans="2:12" ht="15" customHeight="1" x14ac:dyDescent="0.25"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</row>
    <row r="36" spans="2:12" ht="15" customHeight="1" x14ac:dyDescent="0.25"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</row>
    <row r="37" spans="2:12" ht="36.75" customHeight="1" x14ac:dyDescent="0.25"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</row>
    <row r="38" spans="2:12" ht="15" customHeight="1" x14ac:dyDescent="0.25"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</row>
    <row r="39" spans="2:12" x14ac:dyDescent="0.25"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</row>
  </sheetData>
  <mergeCells count="31">
    <mergeCell ref="B4:L4"/>
    <mergeCell ref="B36:L37"/>
    <mergeCell ref="B38:L39"/>
    <mergeCell ref="B15:F15"/>
    <mergeCell ref="B25:F25"/>
    <mergeCell ref="B13:F13"/>
    <mergeCell ref="B14:F14"/>
    <mergeCell ref="B11:F11"/>
    <mergeCell ref="B12:F12"/>
    <mergeCell ref="B30:F30"/>
    <mergeCell ref="B17:F17"/>
    <mergeCell ref="B19:F19"/>
    <mergeCell ref="B16:F16"/>
    <mergeCell ref="B33:L33"/>
    <mergeCell ref="B34:L34"/>
    <mergeCell ref="B10:F10"/>
    <mergeCell ref="B35:L35"/>
    <mergeCell ref="B5:L5"/>
    <mergeCell ref="B7:L7"/>
    <mergeCell ref="B9:L9"/>
    <mergeCell ref="B20:L20"/>
    <mergeCell ref="B8:L8"/>
    <mergeCell ref="B6:L6"/>
    <mergeCell ref="B29:F29"/>
    <mergeCell ref="B26:F26"/>
    <mergeCell ref="B21:F21"/>
    <mergeCell ref="B27:F27"/>
    <mergeCell ref="B28:F28"/>
    <mergeCell ref="B22:F22"/>
    <mergeCell ref="B23:F23"/>
    <mergeCell ref="B24:F24"/>
  </mergeCells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80"/>
  <sheetViews>
    <sheetView tabSelected="1" zoomScaleNormal="100" workbookViewId="0"/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2:12" ht="15.75" customHeight="1" x14ac:dyDescent="0.25">
      <c r="B2" s="116" t="s">
        <v>10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2:12" ht="18" x14ac:dyDescent="0.25"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2:12" ht="15.75" customHeight="1" x14ac:dyDescent="0.25">
      <c r="B4" s="116" t="s">
        <v>50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</row>
    <row r="5" spans="2:12" ht="18" x14ac:dyDescent="0.25"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</row>
    <row r="6" spans="2:12" ht="15.75" customHeight="1" x14ac:dyDescent="0.25">
      <c r="B6" s="116" t="s">
        <v>35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</row>
    <row r="7" spans="2:12" ht="18" x14ac:dyDescent="0.25"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</row>
    <row r="8" spans="2:12" ht="45" customHeight="1" x14ac:dyDescent="0.25">
      <c r="B8" s="143" t="s">
        <v>6</v>
      </c>
      <c r="C8" s="144"/>
      <c r="D8" s="144"/>
      <c r="E8" s="144"/>
      <c r="F8" s="145"/>
      <c r="G8" s="29" t="s">
        <v>65</v>
      </c>
      <c r="H8" s="29" t="s">
        <v>62</v>
      </c>
      <c r="I8" s="29" t="s">
        <v>63</v>
      </c>
      <c r="J8" s="29" t="s">
        <v>66</v>
      </c>
      <c r="K8" s="29" t="s">
        <v>20</v>
      </c>
      <c r="L8" s="29" t="s">
        <v>20</v>
      </c>
    </row>
    <row r="9" spans="2:12" x14ac:dyDescent="0.25">
      <c r="B9" s="140">
        <v>1</v>
      </c>
      <c r="C9" s="141"/>
      <c r="D9" s="141"/>
      <c r="E9" s="141"/>
      <c r="F9" s="142"/>
      <c r="G9" s="31">
        <v>2</v>
      </c>
      <c r="H9" s="31">
        <v>3</v>
      </c>
      <c r="I9" s="31">
        <v>4</v>
      </c>
      <c r="J9" s="31">
        <v>5</v>
      </c>
      <c r="K9" s="31" t="s">
        <v>33</v>
      </c>
      <c r="L9" s="31" t="s">
        <v>34</v>
      </c>
    </row>
    <row r="10" spans="2:12" x14ac:dyDescent="0.25">
      <c r="B10" s="5"/>
      <c r="C10" s="5"/>
      <c r="D10" s="5"/>
      <c r="E10" s="5"/>
      <c r="F10" s="5" t="s">
        <v>45</v>
      </c>
      <c r="G10" s="63">
        <f t="shared" ref="G10:I10" si="0">G11</f>
        <v>527553.83000000007</v>
      </c>
      <c r="H10" s="63">
        <f t="shared" si="0"/>
        <v>796280.95</v>
      </c>
      <c r="I10" s="63">
        <f t="shared" si="0"/>
        <v>900679</v>
      </c>
      <c r="J10" s="63">
        <f>J11</f>
        <v>880886.11</v>
      </c>
      <c r="K10" s="61">
        <f>J10/G10</f>
        <v>1.6697558806463406</v>
      </c>
      <c r="L10" s="61">
        <f>J10/I10</f>
        <v>0.97802447930949876</v>
      </c>
    </row>
    <row r="11" spans="2:12" x14ac:dyDescent="0.25">
      <c r="B11" s="5">
        <v>6</v>
      </c>
      <c r="C11" s="5"/>
      <c r="D11" s="5"/>
      <c r="E11" s="5"/>
      <c r="F11" s="5" t="s">
        <v>3</v>
      </c>
      <c r="G11" s="63">
        <f t="shared" ref="G11:I11" si="1">G12+G16+G19+G23</f>
        <v>527553.83000000007</v>
      </c>
      <c r="H11" s="63">
        <f t="shared" si="1"/>
        <v>796280.95</v>
      </c>
      <c r="I11" s="63">
        <f t="shared" si="1"/>
        <v>900679</v>
      </c>
      <c r="J11" s="63">
        <f>J12+J16+J19+J23</f>
        <v>880886.11</v>
      </c>
      <c r="K11" s="61">
        <f t="shared" ref="K11:K26" si="2">J11/G11</f>
        <v>1.6697558806463406</v>
      </c>
      <c r="L11" s="61">
        <f t="shared" ref="L11:L26" si="3">J11/I11</f>
        <v>0.97802447930949876</v>
      </c>
    </row>
    <row r="12" spans="2:12" ht="25.5" x14ac:dyDescent="0.25">
      <c r="B12" s="5"/>
      <c r="C12" s="9">
        <v>63</v>
      </c>
      <c r="D12" s="9"/>
      <c r="E12" s="9"/>
      <c r="F12" s="9" t="s">
        <v>14</v>
      </c>
      <c r="G12" s="62">
        <f t="shared" ref="G12:I12" si="4">G13</f>
        <v>0</v>
      </c>
      <c r="H12" s="62">
        <f t="shared" si="4"/>
        <v>0</v>
      </c>
      <c r="I12" s="62">
        <f t="shared" si="4"/>
        <v>26710</v>
      </c>
      <c r="J12" s="62">
        <f>J13</f>
        <v>26709.98</v>
      </c>
      <c r="K12" s="59" t="e">
        <f t="shared" si="2"/>
        <v>#DIV/0!</v>
      </c>
      <c r="L12" s="59">
        <f t="shared" si="3"/>
        <v>0.99999925121677269</v>
      </c>
    </row>
    <row r="13" spans="2:12" ht="25.5" x14ac:dyDescent="0.25">
      <c r="B13" s="6"/>
      <c r="C13" s="6"/>
      <c r="D13" s="6">
        <v>636</v>
      </c>
      <c r="E13" s="6"/>
      <c r="F13" s="9" t="s">
        <v>68</v>
      </c>
      <c r="G13" s="62">
        <f t="shared" ref="G13:I13" si="5">G14+G15</f>
        <v>0</v>
      </c>
      <c r="H13" s="62">
        <f t="shared" si="5"/>
        <v>0</v>
      </c>
      <c r="I13" s="62">
        <f t="shared" si="5"/>
        <v>26710</v>
      </c>
      <c r="J13" s="62">
        <f>J14+J15</f>
        <v>26709.98</v>
      </c>
      <c r="K13" s="59" t="e">
        <f t="shared" si="2"/>
        <v>#DIV/0!</v>
      </c>
      <c r="L13" s="59">
        <f t="shared" si="3"/>
        <v>0.99999925121677269</v>
      </c>
    </row>
    <row r="14" spans="2:12" ht="25.5" x14ac:dyDescent="0.25">
      <c r="B14" s="6"/>
      <c r="C14" s="6"/>
      <c r="D14" s="6"/>
      <c r="E14" s="6">
        <v>6361</v>
      </c>
      <c r="F14" s="9" t="s">
        <v>69</v>
      </c>
      <c r="G14" s="62">
        <v>0</v>
      </c>
      <c r="H14" s="62">
        <v>0</v>
      </c>
      <c r="I14" s="62">
        <v>0</v>
      </c>
      <c r="J14" s="62">
        <v>2812.5</v>
      </c>
      <c r="K14" s="59" t="e">
        <f t="shared" si="2"/>
        <v>#DIV/0!</v>
      </c>
      <c r="L14" s="59" t="e">
        <f t="shared" si="3"/>
        <v>#DIV/0!</v>
      </c>
    </row>
    <row r="15" spans="2:12" ht="25.5" x14ac:dyDescent="0.25">
      <c r="B15" s="6"/>
      <c r="C15" s="6"/>
      <c r="D15" s="6"/>
      <c r="E15" s="6">
        <v>6362</v>
      </c>
      <c r="F15" s="9" t="s">
        <v>115</v>
      </c>
      <c r="G15" s="62">
        <v>0</v>
      </c>
      <c r="H15" s="62">
        <v>0</v>
      </c>
      <c r="I15" s="62">
        <v>26710</v>
      </c>
      <c r="J15" s="62">
        <v>23897.48</v>
      </c>
      <c r="K15" s="59" t="e">
        <f t="shared" si="2"/>
        <v>#DIV/0!</v>
      </c>
      <c r="L15" s="59">
        <f t="shared" si="3"/>
        <v>0.89470160988393854</v>
      </c>
    </row>
    <row r="16" spans="2:12" ht="25.5" x14ac:dyDescent="0.25">
      <c r="B16" s="5"/>
      <c r="C16" s="9">
        <v>65</v>
      </c>
      <c r="D16" s="9"/>
      <c r="E16" s="9"/>
      <c r="F16" s="9" t="s">
        <v>116</v>
      </c>
      <c r="G16" s="62">
        <f t="shared" ref="G16:I17" si="6">G17</f>
        <v>64.400000000000006</v>
      </c>
      <c r="H16" s="62">
        <f t="shared" si="6"/>
        <v>0</v>
      </c>
      <c r="I16" s="62">
        <f t="shared" si="6"/>
        <v>0</v>
      </c>
      <c r="J16" s="62">
        <f>J17</f>
        <v>0</v>
      </c>
      <c r="K16" s="59">
        <f t="shared" si="2"/>
        <v>0</v>
      </c>
      <c r="L16" s="59" t="e">
        <f t="shared" si="3"/>
        <v>#DIV/0!</v>
      </c>
    </row>
    <row r="17" spans="2:12" x14ac:dyDescent="0.25">
      <c r="B17" s="6"/>
      <c r="C17" s="6"/>
      <c r="D17" s="6">
        <v>652</v>
      </c>
      <c r="E17" s="6"/>
      <c r="F17" s="9" t="s">
        <v>117</v>
      </c>
      <c r="G17" s="62">
        <f t="shared" si="6"/>
        <v>64.400000000000006</v>
      </c>
      <c r="H17" s="62">
        <f t="shared" si="6"/>
        <v>0</v>
      </c>
      <c r="I17" s="62">
        <f t="shared" si="6"/>
        <v>0</v>
      </c>
      <c r="J17" s="62">
        <f>J18</f>
        <v>0</v>
      </c>
      <c r="K17" s="59">
        <f t="shared" si="2"/>
        <v>0</v>
      </c>
      <c r="L17" s="59" t="e">
        <f t="shared" si="3"/>
        <v>#DIV/0!</v>
      </c>
    </row>
    <row r="18" spans="2:12" x14ac:dyDescent="0.25">
      <c r="B18" s="6"/>
      <c r="C18" s="6"/>
      <c r="D18" s="6"/>
      <c r="E18" s="6">
        <v>6526</v>
      </c>
      <c r="F18" s="9" t="s">
        <v>118</v>
      </c>
      <c r="G18" s="62">
        <v>64.400000000000006</v>
      </c>
      <c r="H18" s="62">
        <v>0</v>
      </c>
      <c r="I18" s="62">
        <v>0</v>
      </c>
      <c r="J18" s="62">
        <v>0</v>
      </c>
      <c r="K18" s="59">
        <f t="shared" si="2"/>
        <v>0</v>
      </c>
      <c r="L18" s="59" t="e">
        <f t="shared" si="3"/>
        <v>#DIV/0!</v>
      </c>
    </row>
    <row r="19" spans="2:12" ht="25.5" x14ac:dyDescent="0.25">
      <c r="B19" s="6"/>
      <c r="C19" s="6">
        <v>66</v>
      </c>
      <c r="D19" s="6"/>
      <c r="E19" s="6"/>
      <c r="F19" s="9" t="s">
        <v>70</v>
      </c>
      <c r="G19" s="62">
        <f t="shared" ref="G19:I19" si="7">G20</f>
        <v>9775</v>
      </c>
      <c r="H19" s="62">
        <f t="shared" si="7"/>
        <v>7650</v>
      </c>
      <c r="I19" s="62">
        <f t="shared" si="7"/>
        <v>10000</v>
      </c>
      <c r="J19" s="62">
        <f>J20</f>
        <v>11329.16</v>
      </c>
      <c r="K19" s="59">
        <f t="shared" si="2"/>
        <v>1.1589933503836316</v>
      </c>
      <c r="L19" s="59">
        <f t="shared" si="3"/>
        <v>1.132916</v>
      </c>
    </row>
    <row r="20" spans="2:12" ht="25.5" x14ac:dyDescent="0.25">
      <c r="B20" s="6"/>
      <c r="C20" s="13"/>
      <c r="D20" s="6">
        <v>661</v>
      </c>
      <c r="E20" s="6"/>
      <c r="F20" s="9" t="s">
        <v>27</v>
      </c>
      <c r="G20" s="62">
        <f t="shared" ref="G20:I20" si="8">G21+G22</f>
        <v>9775</v>
      </c>
      <c r="H20" s="62">
        <f t="shared" si="8"/>
        <v>7650</v>
      </c>
      <c r="I20" s="62">
        <f t="shared" si="8"/>
        <v>10000</v>
      </c>
      <c r="J20" s="62">
        <f>J21+J22</f>
        <v>11329.16</v>
      </c>
      <c r="K20" s="59">
        <f t="shared" si="2"/>
        <v>1.1589933503836316</v>
      </c>
      <c r="L20" s="59">
        <f t="shared" si="3"/>
        <v>1.132916</v>
      </c>
    </row>
    <row r="21" spans="2:12" x14ac:dyDescent="0.25">
      <c r="B21" s="6"/>
      <c r="C21" s="13"/>
      <c r="D21" s="6"/>
      <c r="E21" s="6">
        <v>6614</v>
      </c>
      <c r="F21" s="9" t="s">
        <v>28</v>
      </c>
      <c r="G21" s="62">
        <v>22.56</v>
      </c>
      <c r="H21" s="62">
        <v>150</v>
      </c>
      <c r="I21" s="62">
        <v>350</v>
      </c>
      <c r="J21" s="62">
        <v>816.14</v>
      </c>
      <c r="K21" s="59">
        <f t="shared" si="2"/>
        <v>36.176418439716315</v>
      </c>
      <c r="L21" s="59">
        <f t="shared" si="3"/>
        <v>2.3318285714285714</v>
      </c>
    </row>
    <row r="22" spans="2:12" x14ac:dyDescent="0.25">
      <c r="B22" s="6"/>
      <c r="C22" s="13"/>
      <c r="D22" s="6"/>
      <c r="E22" s="6">
        <v>6615</v>
      </c>
      <c r="F22" s="9" t="s">
        <v>71</v>
      </c>
      <c r="G22" s="62">
        <v>9752.44</v>
      </c>
      <c r="H22" s="62">
        <v>7500</v>
      </c>
      <c r="I22" s="62">
        <v>9650</v>
      </c>
      <c r="J22" s="62">
        <v>10513.02</v>
      </c>
      <c r="K22" s="59">
        <f t="shared" si="2"/>
        <v>1.0779886879591158</v>
      </c>
      <c r="L22" s="59">
        <f t="shared" si="3"/>
        <v>1.0894321243523317</v>
      </c>
    </row>
    <row r="23" spans="2:12" x14ac:dyDescent="0.25">
      <c r="B23" s="6"/>
      <c r="C23" s="6">
        <v>67</v>
      </c>
      <c r="D23" s="6"/>
      <c r="E23" s="6"/>
      <c r="F23" s="19" t="s">
        <v>72</v>
      </c>
      <c r="G23" s="62">
        <f t="shared" ref="G23:I23" si="9">G24</f>
        <v>517714.43000000005</v>
      </c>
      <c r="H23" s="62">
        <f t="shared" si="9"/>
        <v>788630.95</v>
      </c>
      <c r="I23" s="62">
        <f t="shared" si="9"/>
        <v>863969</v>
      </c>
      <c r="J23" s="62">
        <f>J24</f>
        <v>842846.97</v>
      </c>
      <c r="K23" s="59">
        <f t="shared" si="2"/>
        <v>1.6280152168059134</v>
      </c>
      <c r="L23" s="59">
        <f t="shared" si="3"/>
        <v>0.9755523288451321</v>
      </c>
    </row>
    <row r="24" spans="2:12" ht="25.5" x14ac:dyDescent="0.25">
      <c r="B24" s="6"/>
      <c r="C24" s="6"/>
      <c r="D24" s="6">
        <v>671</v>
      </c>
      <c r="E24" s="6"/>
      <c r="F24" s="19" t="s">
        <v>73</v>
      </c>
      <c r="G24" s="62">
        <f t="shared" ref="G24:I24" si="10">G25+G26</f>
        <v>517714.43000000005</v>
      </c>
      <c r="H24" s="62">
        <f t="shared" si="10"/>
        <v>788630.95</v>
      </c>
      <c r="I24" s="62">
        <f t="shared" si="10"/>
        <v>863969</v>
      </c>
      <c r="J24" s="62">
        <f>J25+J26</f>
        <v>842846.97</v>
      </c>
      <c r="K24" s="59">
        <f t="shared" si="2"/>
        <v>1.6280152168059134</v>
      </c>
      <c r="L24" s="59">
        <f t="shared" si="3"/>
        <v>0.9755523288451321</v>
      </c>
    </row>
    <row r="25" spans="2:12" ht="30.75" customHeight="1" x14ac:dyDescent="0.25">
      <c r="B25" s="6"/>
      <c r="C25" s="6"/>
      <c r="D25" s="6"/>
      <c r="E25" s="6">
        <v>6711</v>
      </c>
      <c r="F25" s="19" t="s">
        <v>74</v>
      </c>
      <c r="G25" s="62">
        <v>515011.09</v>
      </c>
      <c r="H25" s="62">
        <v>193492.2</v>
      </c>
      <c r="I25" s="62">
        <v>154866</v>
      </c>
      <c r="J25" s="62">
        <v>679435.5</v>
      </c>
      <c r="K25" s="59">
        <f t="shared" si="2"/>
        <v>1.3192638240081394</v>
      </c>
      <c r="L25" s="59">
        <f t="shared" si="3"/>
        <v>4.3872476850955016</v>
      </c>
    </row>
    <row r="26" spans="2:12" ht="25.5" x14ac:dyDescent="0.25">
      <c r="B26" s="6"/>
      <c r="C26" s="6"/>
      <c r="D26" s="6"/>
      <c r="E26" s="6">
        <v>6712</v>
      </c>
      <c r="F26" s="19" t="s">
        <v>75</v>
      </c>
      <c r="G26" s="62">
        <v>2703.34</v>
      </c>
      <c r="H26" s="62">
        <v>595138.75</v>
      </c>
      <c r="I26" s="62">
        <v>709103</v>
      </c>
      <c r="J26" s="62">
        <v>163411.47</v>
      </c>
      <c r="K26" s="59">
        <f t="shared" si="2"/>
        <v>60.447990263895768</v>
      </c>
      <c r="L26" s="59">
        <f t="shared" si="3"/>
        <v>0.23044814364062766</v>
      </c>
    </row>
    <row r="27" spans="2:12" ht="18" x14ac:dyDescent="0.25"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</row>
    <row r="28" spans="2:12" ht="36.75" customHeight="1" x14ac:dyDescent="0.25">
      <c r="B28" s="143" t="s">
        <v>6</v>
      </c>
      <c r="C28" s="144"/>
      <c r="D28" s="144"/>
      <c r="E28" s="144"/>
      <c r="F28" s="145"/>
      <c r="G28" s="29" t="s">
        <v>65</v>
      </c>
      <c r="H28" s="29" t="s">
        <v>62</v>
      </c>
      <c r="I28" s="29" t="s">
        <v>63</v>
      </c>
      <c r="J28" s="29" t="s">
        <v>66</v>
      </c>
      <c r="K28" s="29" t="s">
        <v>20</v>
      </c>
      <c r="L28" s="29" t="s">
        <v>20</v>
      </c>
    </row>
    <row r="29" spans="2:12" x14ac:dyDescent="0.25">
      <c r="B29" s="140">
        <v>1</v>
      </c>
      <c r="C29" s="141"/>
      <c r="D29" s="141"/>
      <c r="E29" s="141"/>
      <c r="F29" s="142"/>
      <c r="G29" s="31">
        <v>2</v>
      </c>
      <c r="H29" s="31">
        <v>3</v>
      </c>
      <c r="I29" s="31">
        <v>4</v>
      </c>
      <c r="J29" s="31">
        <v>5</v>
      </c>
      <c r="K29" s="31" t="s">
        <v>33</v>
      </c>
      <c r="L29" s="31" t="s">
        <v>34</v>
      </c>
    </row>
    <row r="30" spans="2:12" x14ac:dyDescent="0.25">
      <c r="B30" s="5"/>
      <c r="C30" s="5"/>
      <c r="D30" s="5"/>
      <c r="E30" s="5"/>
      <c r="F30" s="5" t="s">
        <v>44</v>
      </c>
      <c r="G30" s="63">
        <f>G31+G70</f>
        <v>534348.54999999993</v>
      </c>
      <c r="H30" s="63">
        <f t="shared" ref="H30:J30" si="11">H31+H70</f>
        <v>804900.95</v>
      </c>
      <c r="I30" s="63">
        <f t="shared" si="11"/>
        <v>910743.4</v>
      </c>
      <c r="J30" s="63">
        <f t="shared" si="11"/>
        <v>871679.02</v>
      </c>
      <c r="K30" s="61">
        <f>J30/G30</f>
        <v>1.6312929454005258</v>
      </c>
      <c r="L30" s="61">
        <f>J30/I30</f>
        <v>0.95710715004906977</v>
      </c>
    </row>
    <row r="31" spans="2:12" x14ac:dyDescent="0.25">
      <c r="B31" s="5">
        <v>3</v>
      </c>
      <c r="C31" s="5"/>
      <c r="D31" s="5"/>
      <c r="E31" s="5"/>
      <c r="F31" s="5" t="s">
        <v>4</v>
      </c>
      <c r="G31" s="63">
        <f>G32+G39++G66</f>
        <v>514306.31999999995</v>
      </c>
      <c r="H31" s="63">
        <f t="shared" ref="H31:J31" si="12">H32+H39++H66</f>
        <v>608788.75</v>
      </c>
      <c r="I31" s="63">
        <f t="shared" si="12"/>
        <v>727910.40000000002</v>
      </c>
      <c r="J31" s="63">
        <f t="shared" si="12"/>
        <v>682356.57</v>
      </c>
      <c r="K31" s="61">
        <f t="shared" ref="K31:K80" si="13">J31/G31</f>
        <v>1.3267512831652546</v>
      </c>
      <c r="L31" s="61">
        <f t="shared" ref="L31:L80" si="14">J31/I31</f>
        <v>0.93741835533604123</v>
      </c>
    </row>
    <row r="32" spans="2:12" x14ac:dyDescent="0.25">
      <c r="B32" s="5"/>
      <c r="C32" s="9">
        <v>31</v>
      </c>
      <c r="D32" s="9"/>
      <c r="E32" s="9"/>
      <c r="F32" s="9" t="s">
        <v>5</v>
      </c>
      <c r="G32" s="62">
        <f>G33+G35+G37</f>
        <v>396557.95999999996</v>
      </c>
      <c r="H32" s="62">
        <f t="shared" ref="H32:J32" si="15">H33+H35+H37</f>
        <v>480400</v>
      </c>
      <c r="I32" s="62">
        <f t="shared" si="15"/>
        <v>560855</v>
      </c>
      <c r="J32" s="62">
        <f t="shared" si="15"/>
        <v>545362.27</v>
      </c>
      <c r="K32" s="59">
        <f t="shared" si="13"/>
        <v>1.3752397505776963</v>
      </c>
      <c r="L32" s="59">
        <f t="shared" si="14"/>
        <v>0.97237658574854469</v>
      </c>
    </row>
    <row r="33" spans="2:12" x14ac:dyDescent="0.25">
      <c r="B33" s="6"/>
      <c r="C33" s="6"/>
      <c r="D33" s="6">
        <v>311</v>
      </c>
      <c r="E33" s="6"/>
      <c r="F33" s="6" t="s">
        <v>29</v>
      </c>
      <c r="G33" s="62">
        <f>G34</f>
        <v>325276.78999999998</v>
      </c>
      <c r="H33" s="62">
        <f t="shared" ref="H33:J33" si="16">H34</f>
        <v>395600</v>
      </c>
      <c r="I33" s="62">
        <f t="shared" si="16"/>
        <v>464640</v>
      </c>
      <c r="J33" s="62">
        <f t="shared" si="16"/>
        <v>454005.38</v>
      </c>
      <c r="K33" s="59">
        <f t="shared" si="13"/>
        <v>1.395750923390507</v>
      </c>
      <c r="L33" s="59">
        <f t="shared" si="14"/>
        <v>0.97711212982093665</v>
      </c>
    </row>
    <row r="34" spans="2:12" x14ac:dyDescent="0.25">
      <c r="B34" s="6"/>
      <c r="C34" s="6"/>
      <c r="D34" s="6"/>
      <c r="E34" s="6">
        <v>3111</v>
      </c>
      <c r="F34" s="6" t="s">
        <v>30</v>
      </c>
      <c r="G34" s="62">
        <v>325276.78999999998</v>
      </c>
      <c r="H34" s="62">
        <v>395600</v>
      </c>
      <c r="I34" s="62">
        <v>464640</v>
      </c>
      <c r="J34" s="62">
        <v>454005.38</v>
      </c>
      <c r="K34" s="59">
        <f t="shared" si="13"/>
        <v>1.395750923390507</v>
      </c>
      <c r="L34" s="59">
        <f t="shared" si="14"/>
        <v>0.97711212982093665</v>
      </c>
    </row>
    <row r="35" spans="2:12" x14ac:dyDescent="0.25">
      <c r="B35" s="6"/>
      <c r="C35" s="6"/>
      <c r="D35" s="6">
        <v>312</v>
      </c>
      <c r="E35" s="6"/>
      <c r="F35" s="6" t="s">
        <v>76</v>
      </c>
      <c r="G35" s="62">
        <f>G36</f>
        <v>22656.23</v>
      </c>
      <c r="H35" s="62">
        <f t="shared" ref="H35:J35" si="17">H36</f>
        <v>25400</v>
      </c>
      <c r="I35" s="62">
        <f t="shared" si="17"/>
        <v>26620</v>
      </c>
      <c r="J35" s="62">
        <f t="shared" si="17"/>
        <v>23519.85</v>
      </c>
      <c r="K35" s="59">
        <f t="shared" si="13"/>
        <v>1.0381184336493758</v>
      </c>
      <c r="L35" s="59">
        <f t="shared" si="14"/>
        <v>0.88354057099924865</v>
      </c>
    </row>
    <row r="36" spans="2:12" x14ac:dyDescent="0.25">
      <c r="B36" s="6"/>
      <c r="C36" s="6"/>
      <c r="D36" s="6"/>
      <c r="E36" s="6">
        <v>3121</v>
      </c>
      <c r="F36" s="6" t="s">
        <v>76</v>
      </c>
      <c r="G36" s="62">
        <v>22656.23</v>
      </c>
      <c r="H36" s="62">
        <v>25400</v>
      </c>
      <c r="I36" s="62">
        <v>26620</v>
      </c>
      <c r="J36" s="62">
        <v>23519.85</v>
      </c>
      <c r="K36" s="59">
        <f t="shared" si="13"/>
        <v>1.0381184336493758</v>
      </c>
      <c r="L36" s="59">
        <f t="shared" si="14"/>
        <v>0.88354057099924865</v>
      </c>
    </row>
    <row r="37" spans="2:12" x14ac:dyDescent="0.25">
      <c r="B37" s="6"/>
      <c r="C37" s="6"/>
      <c r="D37" s="6">
        <v>313</v>
      </c>
      <c r="E37" s="6"/>
      <c r="F37" s="6" t="s">
        <v>77</v>
      </c>
      <c r="G37" s="62">
        <f>G38</f>
        <v>48624.94</v>
      </c>
      <c r="H37" s="62">
        <f t="shared" ref="H37:J37" si="18">H38</f>
        <v>59400</v>
      </c>
      <c r="I37" s="62">
        <f t="shared" si="18"/>
        <v>69595</v>
      </c>
      <c r="J37" s="62">
        <f t="shared" si="18"/>
        <v>67837.039999999994</v>
      </c>
      <c r="K37" s="59">
        <f t="shared" si="13"/>
        <v>1.3951079425496462</v>
      </c>
      <c r="L37" s="59">
        <f t="shared" si="14"/>
        <v>0.97474013937782877</v>
      </c>
    </row>
    <row r="38" spans="2:12" x14ac:dyDescent="0.25">
      <c r="B38" s="6"/>
      <c r="C38" s="6"/>
      <c r="D38" s="6"/>
      <c r="E38" s="6">
        <v>3132</v>
      </c>
      <c r="F38" s="6" t="s">
        <v>78</v>
      </c>
      <c r="G38" s="62">
        <v>48624.94</v>
      </c>
      <c r="H38" s="62">
        <v>59400</v>
      </c>
      <c r="I38" s="62">
        <v>69595</v>
      </c>
      <c r="J38" s="62">
        <v>67837.039999999994</v>
      </c>
      <c r="K38" s="59">
        <f t="shared" si="13"/>
        <v>1.3951079425496462</v>
      </c>
      <c r="L38" s="59">
        <f t="shared" si="14"/>
        <v>0.97474013937782877</v>
      </c>
    </row>
    <row r="39" spans="2:12" x14ac:dyDescent="0.25">
      <c r="B39" s="6"/>
      <c r="C39" s="6">
        <v>32</v>
      </c>
      <c r="D39" s="7"/>
      <c r="E39" s="7"/>
      <c r="F39" s="6" t="s">
        <v>11</v>
      </c>
      <c r="G39" s="62">
        <f>G40+G45+G51+G60</f>
        <v>117178.63</v>
      </c>
      <c r="H39" s="62">
        <f t="shared" ref="H39:J39" si="19">H40+H45+H51+H60</f>
        <v>127708.75</v>
      </c>
      <c r="I39" s="62">
        <f t="shared" si="19"/>
        <v>166374.39999999999</v>
      </c>
      <c r="J39" s="62">
        <f t="shared" si="19"/>
        <v>136438.47</v>
      </c>
      <c r="K39" s="59">
        <f t="shared" si="13"/>
        <v>1.1643630754174203</v>
      </c>
      <c r="L39" s="59">
        <f t="shared" si="14"/>
        <v>0.82006889281043238</v>
      </c>
    </row>
    <row r="40" spans="2:12" x14ac:dyDescent="0.25">
      <c r="B40" s="6"/>
      <c r="C40" s="6"/>
      <c r="D40" s="6">
        <v>321</v>
      </c>
      <c r="E40" s="6"/>
      <c r="F40" s="6" t="s">
        <v>31</v>
      </c>
      <c r="G40" s="62">
        <f>G41+G42+G43+G44</f>
        <v>12893.79</v>
      </c>
      <c r="H40" s="62">
        <f t="shared" ref="H40:J40" si="20">H41+H42+H43+H44</f>
        <v>15250</v>
      </c>
      <c r="I40" s="62">
        <f t="shared" si="20"/>
        <v>17323</v>
      </c>
      <c r="J40" s="62">
        <f t="shared" si="20"/>
        <v>15497.330000000002</v>
      </c>
      <c r="K40" s="59">
        <f t="shared" si="13"/>
        <v>1.2019220105182418</v>
      </c>
      <c r="L40" s="59">
        <f t="shared" si="14"/>
        <v>0.89461005599492016</v>
      </c>
    </row>
    <row r="41" spans="2:12" x14ac:dyDescent="0.25">
      <c r="B41" s="6"/>
      <c r="C41" s="13"/>
      <c r="D41" s="6"/>
      <c r="E41" s="6">
        <v>3211</v>
      </c>
      <c r="F41" s="19" t="s">
        <v>32</v>
      </c>
      <c r="G41" s="62">
        <v>1347.15</v>
      </c>
      <c r="H41" s="62">
        <v>1850</v>
      </c>
      <c r="I41" s="62">
        <v>3300</v>
      </c>
      <c r="J41" s="62">
        <v>3126.46</v>
      </c>
      <c r="K41" s="59">
        <f t="shared" si="13"/>
        <v>2.3207957539991835</v>
      </c>
      <c r="L41" s="59">
        <f t="shared" si="14"/>
        <v>0.94741212121212126</v>
      </c>
    </row>
    <row r="42" spans="2:12" x14ac:dyDescent="0.25">
      <c r="B42" s="6"/>
      <c r="C42" s="13"/>
      <c r="D42" s="6"/>
      <c r="E42" s="6">
        <v>3212</v>
      </c>
      <c r="F42" s="19" t="s">
        <v>79</v>
      </c>
      <c r="G42" s="62">
        <v>9882.2900000000009</v>
      </c>
      <c r="H42" s="62">
        <v>11500</v>
      </c>
      <c r="I42" s="62">
        <v>10608</v>
      </c>
      <c r="J42" s="62">
        <v>9867.8700000000008</v>
      </c>
      <c r="K42" s="59">
        <f t="shared" si="13"/>
        <v>0.99854082403977218</v>
      </c>
      <c r="L42" s="59">
        <f t="shared" si="14"/>
        <v>0.93022907239819008</v>
      </c>
    </row>
    <row r="43" spans="2:12" x14ac:dyDescent="0.25">
      <c r="B43" s="6"/>
      <c r="C43" s="13"/>
      <c r="D43" s="6"/>
      <c r="E43" s="6">
        <v>3213</v>
      </c>
      <c r="F43" s="19" t="s">
        <v>80</v>
      </c>
      <c r="G43" s="62">
        <v>1590.5</v>
      </c>
      <c r="H43" s="62">
        <v>1770</v>
      </c>
      <c r="I43" s="62">
        <v>2865</v>
      </c>
      <c r="J43" s="62">
        <v>2252.5</v>
      </c>
      <c r="K43" s="59">
        <f t="shared" si="13"/>
        <v>1.4162213140521849</v>
      </c>
      <c r="L43" s="59">
        <f t="shared" si="14"/>
        <v>0.78621291448516584</v>
      </c>
    </row>
    <row r="44" spans="2:12" x14ac:dyDescent="0.25">
      <c r="B44" s="6"/>
      <c r="C44" s="13"/>
      <c r="D44" s="6"/>
      <c r="E44" s="6">
        <v>3214</v>
      </c>
      <c r="F44" s="19" t="s">
        <v>81</v>
      </c>
      <c r="G44" s="62">
        <v>73.849999999999994</v>
      </c>
      <c r="H44" s="62">
        <v>130</v>
      </c>
      <c r="I44" s="62">
        <v>550</v>
      </c>
      <c r="J44" s="62">
        <v>250.5</v>
      </c>
      <c r="K44" s="59">
        <f t="shared" si="13"/>
        <v>3.392010832769127</v>
      </c>
      <c r="L44" s="59">
        <f t="shared" si="14"/>
        <v>0.45545454545454545</v>
      </c>
    </row>
    <row r="45" spans="2:12" x14ac:dyDescent="0.25">
      <c r="B45" s="6"/>
      <c r="C45" s="6"/>
      <c r="D45" s="6">
        <v>322</v>
      </c>
      <c r="E45" s="6"/>
      <c r="F45" s="6" t="s">
        <v>82</v>
      </c>
      <c r="G45" s="62">
        <f>G46+G47+G48+G49+G50</f>
        <v>35112.640000000007</v>
      </c>
      <c r="H45" s="62">
        <f t="shared" ref="H45:J45" si="21">H46+H47+H48+H49+H50</f>
        <v>36757.5</v>
      </c>
      <c r="I45" s="62">
        <f t="shared" si="21"/>
        <v>38348</v>
      </c>
      <c r="J45" s="62">
        <f t="shared" si="21"/>
        <v>40620.869999999995</v>
      </c>
      <c r="K45" s="59">
        <f t="shared" si="13"/>
        <v>1.1568731374228765</v>
      </c>
      <c r="L45" s="59">
        <f t="shared" si="14"/>
        <v>1.0592695838114112</v>
      </c>
    </row>
    <row r="46" spans="2:12" ht="15" customHeight="1" x14ac:dyDescent="0.25">
      <c r="B46" s="6"/>
      <c r="C46" s="13"/>
      <c r="D46" s="6"/>
      <c r="E46" s="6">
        <v>3221</v>
      </c>
      <c r="F46" s="19" t="s">
        <v>83</v>
      </c>
      <c r="G46" s="62">
        <v>10751.24</v>
      </c>
      <c r="H46" s="62">
        <v>7487.5</v>
      </c>
      <c r="I46" s="62">
        <v>9138</v>
      </c>
      <c r="J46" s="62">
        <v>6791.36</v>
      </c>
      <c r="K46" s="59">
        <f t="shared" si="13"/>
        <v>0.6316815548718101</v>
      </c>
      <c r="L46" s="59">
        <f t="shared" si="14"/>
        <v>0.74319982490698178</v>
      </c>
    </row>
    <row r="47" spans="2:12" x14ac:dyDescent="0.25">
      <c r="B47" s="6"/>
      <c r="C47" s="13"/>
      <c r="D47" s="6"/>
      <c r="E47" s="6">
        <v>3223</v>
      </c>
      <c r="F47" s="19" t="s">
        <v>84</v>
      </c>
      <c r="G47" s="62">
        <v>22768.95</v>
      </c>
      <c r="H47" s="62">
        <v>28400</v>
      </c>
      <c r="I47" s="62">
        <v>27000</v>
      </c>
      <c r="J47" s="62">
        <v>25381.51</v>
      </c>
      <c r="K47" s="59">
        <f t="shared" si="13"/>
        <v>1.1147422257064994</v>
      </c>
      <c r="L47" s="59">
        <f t="shared" si="14"/>
        <v>0.94005592592592591</v>
      </c>
    </row>
    <row r="48" spans="2:12" ht="15" customHeight="1" x14ac:dyDescent="0.25">
      <c r="B48" s="6"/>
      <c r="C48" s="13"/>
      <c r="D48" s="6"/>
      <c r="E48" s="6">
        <v>3224</v>
      </c>
      <c r="F48" s="19" t="s">
        <v>85</v>
      </c>
      <c r="G48" s="62">
        <v>581.91</v>
      </c>
      <c r="H48" s="62">
        <v>270</v>
      </c>
      <c r="I48" s="62">
        <v>530</v>
      </c>
      <c r="J48" s="62">
        <v>266.57</v>
      </c>
      <c r="K48" s="59">
        <f t="shared" si="13"/>
        <v>0.45809489439947759</v>
      </c>
      <c r="L48" s="59">
        <f t="shared" si="14"/>
        <v>0.50296226415094336</v>
      </c>
    </row>
    <row r="49" spans="2:12" x14ac:dyDescent="0.25">
      <c r="B49" s="6"/>
      <c r="C49" s="13"/>
      <c r="D49" s="6"/>
      <c r="E49" s="6">
        <v>3225</v>
      </c>
      <c r="F49" s="19" t="s">
        <v>86</v>
      </c>
      <c r="G49" s="62">
        <v>1010.54</v>
      </c>
      <c r="H49" s="62">
        <v>330</v>
      </c>
      <c r="I49" s="62">
        <v>800</v>
      </c>
      <c r="J49" s="62">
        <v>7398.07</v>
      </c>
      <c r="K49" s="59">
        <f t="shared" si="13"/>
        <v>7.3209076335424621</v>
      </c>
      <c r="L49" s="59">
        <f t="shared" si="14"/>
        <v>9.2475874999999998</v>
      </c>
    </row>
    <row r="50" spans="2:12" x14ac:dyDescent="0.25">
      <c r="B50" s="6"/>
      <c r="C50" s="13"/>
      <c r="D50" s="7"/>
      <c r="E50" s="6">
        <v>3227</v>
      </c>
      <c r="F50" s="19" t="s">
        <v>87</v>
      </c>
      <c r="G50" s="62">
        <v>0</v>
      </c>
      <c r="H50" s="62">
        <v>270</v>
      </c>
      <c r="I50" s="62">
        <v>880</v>
      </c>
      <c r="J50" s="62">
        <v>783.36</v>
      </c>
      <c r="K50" s="59" t="e">
        <f t="shared" si="13"/>
        <v>#DIV/0!</v>
      </c>
      <c r="L50" s="59">
        <f t="shared" si="14"/>
        <v>0.89018181818181819</v>
      </c>
    </row>
    <row r="51" spans="2:12" x14ac:dyDescent="0.25">
      <c r="B51" s="6"/>
      <c r="C51" s="6"/>
      <c r="D51" s="6">
        <v>323</v>
      </c>
      <c r="E51" s="6"/>
      <c r="F51" s="6" t="s">
        <v>88</v>
      </c>
      <c r="G51" s="62">
        <f>G52+G53+G54+G55+G56+G57+G58+G59</f>
        <v>64444.399999999994</v>
      </c>
      <c r="H51" s="62">
        <f t="shared" ref="H51:J51" si="22">H52+H53+H54+H55+H56+H57+H58+H59</f>
        <v>70366.25</v>
      </c>
      <c r="I51" s="62">
        <f t="shared" si="22"/>
        <v>103839.4</v>
      </c>
      <c r="J51" s="62">
        <f t="shared" si="22"/>
        <v>74635.240000000005</v>
      </c>
      <c r="K51" s="59">
        <f t="shared" si="13"/>
        <v>1.1581338331957471</v>
      </c>
      <c r="L51" s="59">
        <f t="shared" si="14"/>
        <v>0.71875646430930851</v>
      </c>
    </row>
    <row r="52" spans="2:12" x14ac:dyDescent="0.25">
      <c r="B52" s="6"/>
      <c r="C52" s="13"/>
      <c r="D52" s="6"/>
      <c r="E52" s="6">
        <v>3231</v>
      </c>
      <c r="F52" s="19" t="s">
        <v>89</v>
      </c>
      <c r="G52" s="62">
        <v>6022.17</v>
      </c>
      <c r="H52" s="62">
        <v>6950</v>
      </c>
      <c r="I52" s="62">
        <v>6964.4</v>
      </c>
      <c r="J52" s="62">
        <v>6172.13</v>
      </c>
      <c r="K52" s="59">
        <f t="shared" si="13"/>
        <v>1.0249013229450514</v>
      </c>
      <c r="L52" s="59">
        <f t="shared" si="14"/>
        <v>0.88624002067658381</v>
      </c>
    </row>
    <row r="53" spans="2:12" x14ac:dyDescent="0.25">
      <c r="B53" s="6"/>
      <c r="C53" s="13"/>
      <c r="D53" s="6"/>
      <c r="E53" s="6">
        <v>3232</v>
      </c>
      <c r="F53" s="19" t="s">
        <v>90</v>
      </c>
      <c r="G53" s="62">
        <v>27474.89</v>
      </c>
      <c r="H53" s="62">
        <v>28263.75</v>
      </c>
      <c r="I53" s="62">
        <v>51000</v>
      </c>
      <c r="J53" s="62">
        <v>24798.18</v>
      </c>
      <c r="K53" s="59">
        <f t="shared" si="13"/>
        <v>0.90257613406277515</v>
      </c>
      <c r="L53" s="59">
        <f t="shared" si="14"/>
        <v>0.48623882352941178</v>
      </c>
    </row>
    <row r="54" spans="2:12" x14ac:dyDescent="0.25">
      <c r="B54" s="6"/>
      <c r="C54" s="13"/>
      <c r="D54" s="6"/>
      <c r="E54" s="6">
        <v>3233</v>
      </c>
      <c r="F54" s="19" t="s">
        <v>91</v>
      </c>
      <c r="G54" s="62">
        <v>1757.89</v>
      </c>
      <c r="H54" s="62">
        <v>0</v>
      </c>
      <c r="I54" s="62">
        <v>500</v>
      </c>
      <c r="J54" s="62">
        <v>497.7</v>
      </c>
      <c r="K54" s="59">
        <f t="shared" si="13"/>
        <v>0.28312351739869956</v>
      </c>
      <c r="L54" s="59">
        <f t="shared" si="14"/>
        <v>0.99539999999999995</v>
      </c>
    </row>
    <row r="55" spans="2:12" x14ac:dyDescent="0.25">
      <c r="B55" s="6"/>
      <c r="C55" s="13"/>
      <c r="D55" s="6"/>
      <c r="E55" s="6">
        <v>3234</v>
      </c>
      <c r="F55" s="19" t="s">
        <v>92</v>
      </c>
      <c r="G55" s="62">
        <v>8077.42</v>
      </c>
      <c r="H55" s="62">
        <v>8330</v>
      </c>
      <c r="I55" s="62">
        <v>8900</v>
      </c>
      <c r="J55" s="62">
        <v>10830.82</v>
      </c>
      <c r="K55" s="59">
        <f t="shared" si="13"/>
        <v>1.3408761708565358</v>
      </c>
      <c r="L55" s="59">
        <f t="shared" si="14"/>
        <v>1.2169460674157304</v>
      </c>
    </row>
    <row r="56" spans="2:12" x14ac:dyDescent="0.25">
      <c r="B56" s="6"/>
      <c r="C56" s="13"/>
      <c r="D56" s="7"/>
      <c r="E56" s="6">
        <v>3235</v>
      </c>
      <c r="F56" s="19" t="s">
        <v>93</v>
      </c>
      <c r="G56" s="62">
        <v>1194.48</v>
      </c>
      <c r="H56" s="62">
        <v>1295</v>
      </c>
      <c r="I56" s="62">
        <v>1295</v>
      </c>
      <c r="J56" s="62">
        <v>1194.48</v>
      </c>
      <c r="K56" s="59">
        <f t="shared" si="13"/>
        <v>1</v>
      </c>
      <c r="L56" s="59">
        <f t="shared" si="14"/>
        <v>0.92237837837837844</v>
      </c>
    </row>
    <row r="57" spans="2:12" x14ac:dyDescent="0.25">
      <c r="B57" s="6"/>
      <c r="C57" s="13"/>
      <c r="D57" s="6"/>
      <c r="E57" s="6">
        <v>3236</v>
      </c>
      <c r="F57" s="19" t="s">
        <v>94</v>
      </c>
      <c r="G57" s="62">
        <v>19.739999999999998</v>
      </c>
      <c r="H57" s="62">
        <v>100</v>
      </c>
      <c r="I57" s="62">
        <v>5100</v>
      </c>
      <c r="J57" s="62">
        <v>4104.6000000000004</v>
      </c>
      <c r="K57" s="59">
        <f t="shared" si="13"/>
        <v>207.93313069908817</v>
      </c>
      <c r="L57" s="59">
        <f t="shared" si="14"/>
        <v>0.80482352941176483</v>
      </c>
    </row>
    <row r="58" spans="2:12" x14ac:dyDescent="0.25">
      <c r="B58" s="6"/>
      <c r="C58" s="13"/>
      <c r="D58" s="7"/>
      <c r="E58" s="6">
        <v>3238</v>
      </c>
      <c r="F58" s="19" t="s">
        <v>95</v>
      </c>
      <c r="G58" s="62">
        <v>17931.04</v>
      </c>
      <c r="H58" s="62">
        <v>19600</v>
      </c>
      <c r="I58" s="62">
        <v>23348</v>
      </c>
      <c r="J58" s="62">
        <v>23491.5</v>
      </c>
      <c r="K58" s="59">
        <f t="shared" si="13"/>
        <v>1.3101024815069287</v>
      </c>
      <c r="L58" s="59">
        <f t="shared" si="14"/>
        <v>1.0061461367140654</v>
      </c>
    </row>
    <row r="59" spans="2:12" x14ac:dyDescent="0.25">
      <c r="B59" s="6"/>
      <c r="C59" s="13"/>
      <c r="D59" s="7"/>
      <c r="E59" s="6">
        <v>3239</v>
      </c>
      <c r="F59" s="19" t="s">
        <v>96</v>
      </c>
      <c r="G59" s="62">
        <v>1966.77</v>
      </c>
      <c r="H59" s="62">
        <v>5827.5</v>
      </c>
      <c r="I59" s="62">
        <v>6732</v>
      </c>
      <c r="J59" s="62">
        <v>3545.83</v>
      </c>
      <c r="K59" s="59">
        <f t="shared" si="13"/>
        <v>1.8028696797286923</v>
      </c>
      <c r="L59" s="59">
        <f t="shared" si="14"/>
        <v>0.52671271538918596</v>
      </c>
    </row>
    <row r="60" spans="2:12" x14ac:dyDescent="0.25">
      <c r="B60" s="6"/>
      <c r="C60" s="6"/>
      <c r="D60" s="6">
        <v>329</v>
      </c>
      <c r="E60" s="6"/>
      <c r="F60" s="6" t="s">
        <v>97</v>
      </c>
      <c r="G60" s="62">
        <f>G61+G62+G63+G64+G65</f>
        <v>4727.8</v>
      </c>
      <c r="H60" s="62">
        <f t="shared" ref="H60:J60" si="23">H61+H62+H63+H64+H65</f>
        <v>5335</v>
      </c>
      <c r="I60" s="62">
        <f t="shared" si="23"/>
        <v>6864</v>
      </c>
      <c r="J60" s="62">
        <f t="shared" si="23"/>
        <v>5685.03</v>
      </c>
      <c r="K60" s="59">
        <f t="shared" si="13"/>
        <v>1.2024683785270103</v>
      </c>
      <c r="L60" s="59">
        <f t="shared" si="14"/>
        <v>0.82823863636363637</v>
      </c>
    </row>
    <row r="61" spans="2:12" x14ac:dyDescent="0.25">
      <c r="B61" s="6"/>
      <c r="C61" s="13"/>
      <c r="D61" s="6"/>
      <c r="E61" s="6">
        <v>3291</v>
      </c>
      <c r="F61" s="19" t="s">
        <v>98</v>
      </c>
      <c r="G61" s="62">
        <v>462.16</v>
      </c>
      <c r="H61" s="62">
        <v>1000</v>
      </c>
      <c r="I61" s="62">
        <v>500</v>
      </c>
      <c r="J61" s="62">
        <v>528.9</v>
      </c>
      <c r="K61" s="59">
        <f t="shared" si="13"/>
        <v>1.1444088627315214</v>
      </c>
      <c r="L61" s="59">
        <f t="shared" si="14"/>
        <v>1.0577999999999999</v>
      </c>
    </row>
    <row r="62" spans="2:12" x14ac:dyDescent="0.25">
      <c r="B62" s="6"/>
      <c r="C62" s="13"/>
      <c r="D62" s="6"/>
      <c r="E62" s="6">
        <v>3292</v>
      </c>
      <c r="F62" s="19" t="s">
        <v>99</v>
      </c>
      <c r="G62" s="62">
        <v>1156.74</v>
      </c>
      <c r="H62" s="62">
        <v>1160</v>
      </c>
      <c r="I62" s="62">
        <v>1320</v>
      </c>
      <c r="J62" s="62">
        <v>1319.12</v>
      </c>
      <c r="K62" s="59">
        <f t="shared" si="13"/>
        <v>1.1403772671473278</v>
      </c>
      <c r="L62" s="59">
        <f t="shared" si="14"/>
        <v>0.9993333333333333</v>
      </c>
    </row>
    <row r="63" spans="2:12" x14ac:dyDescent="0.25">
      <c r="B63" s="6"/>
      <c r="C63" s="13"/>
      <c r="D63" s="6"/>
      <c r="E63" s="6">
        <v>3293</v>
      </c>
      <c r="F63" s="60" t="s">
        <v>100</v>
      </c>
      <c r="G63" s="62">
        <v>638.70000000000005</v>
      </c>
      <c r="H63" s="62">
        <v>530</v>
      </c>
      <c r="I63" s="62">
        <v>1600</v>
      </c>
      <c r="J63" s="62">
        <v>937.07</v>
      </c>
      <c r="K63" s="59">
        <f t="shared" si="13"/>
        <v>1.4671520275559731</v>
      </c>
      <c r="L63" s="59">
        <f t="shared" si="14"/>
        <v>0.58566875000000007</v>
      </c>
    </row>
    <row r="64" spans="2:12" x14ac:dyDescent="0.25">
      <c r="B64" s="6"/>
      <c r="C64" s="13"/>
      <c r="D64" s="6"/>
      <c r="E64" s="6">
        <v>3295</v>
      </c>
      <c r="F64" s="19" t="s">
        <v>101</v>
      </c>
      <c r="G64" s="62">
        <v>2157.06</v>
      </c>
      <c r="H64" s="62">
        <v>2050</v>
      </c>
      <c r="I64" s="62">
        <v>2400</v>
      </c>
      <c r="J64" s="62">
        <v>2370.3200000000002</v>
      </c>
      <c r="K64" s="59">
        <f t="shared" si="13"/>
        <v>1.0988660491595041</v>
      </c>
      <c r="L64" s="59">
        <f t="shared" si="14"/>
        <v>0.98763333333333336</v>
      </c>
    </row>
    <row r="65" spans="2:12" x14ac:dyDescent="0.25">
      <c r="B65" s="6"/>
      <c r="C65" s="13"/>
      <c r="D65" s="7"/>
      <c r="E65" s="6">
        <v>3299</v>
      </c>
      <c r="F65" s="19" t="s">
        <v>102</v>
      </c>
      <c r="G65" s="62">
        <v>313.14</v>
      </c>
      <c r="H65" s="62">
        <v>595</v>
      </c>
      <c r="I65" s="62">
        <v>1044</v>
      </c>
      <c r="J65" s="62">
        <v>529.62</v>
      </c>
      <c r="K65" s="59">
        <f t="shared" si="13"/>
        <v>1.6913201762789807</v>
      </c>
      <c r="L65" s="59">
        <f t="shared" si="14"/>
        <v>0.50729885057471269</v>
      </c>
    </row>
    <row r="66" spans="2:12" x14ac:dyDescent="0.25">
      <c r="B66" s="6"/>
      <c r="C66" s="6">
        <v>34</v>
      </c>
      <c r="D66" s="7"/>
      <c r="E66" s="7"/>
      <c r="F66" s="6" t="s">
        <v>103</v>
      </c>
      <c r="G66" s="62">
        <f>G67</f>
        <v>569.73</v>
      </c>
      <c r="H66" s="62">
        <f t="shared" ref="H66:J66" si="24">H67</f>
        <v>680</v>
      </c>
      <c r="I66" s="62">
        <f t="shared" si="24"/>
        <v>681</v>
      </c>
      <c r="J66" s="62">
        <f t="shared" si="24"/>
        <v>555.83000000000004</v>
      </c>
      <c r="K66" s="59">
        <f t="shared" si="13"/>
        <v>0.9756024783669458</v>
      </c>
      <c r="L66" s="59">
        <f t="shared" si="14"/>
        <v>0.8161967694566814</v>
      </c>
    </row>
    <row r="67" spans="2:12" x14ac:dyDescent="0.25">
      <c r="B67" s="6"/>
      <c r="C67" s="6"/>
      <c r="D67" s="6">
        <v>343</v>
      </c>
      <c r="E67" s="6"/>
      <c r="F67" s="6" t="s">
        <v>104</v>
      </c>
      <c r="G67" s="62">
        <f>G68+G69</f>
        <v>569.73</v>
      </c>
      <c r="H67" s="62">
        <f t="shared" ref="H67:J67" si="25">H68+H69</f>
        <v>680</v>
      </c>
      <c r="I67" s="62">
        <f t="shared" si="25"/>
        <v>681</v>
      </c>
      <c r="J67" s="62">
        <f t="shared" si="25"/>
        <v>555.83000000000004</v>
      </c>
      <c r="K67" s="59">
        <f t="shared" si="13"/>
        <v>0.9756024783669458</v>
      </c>
      <c r="L67" s="59">
        <f t="shared" si="14"/>
        <v>0.8161967694566814</v>
      </c>
    </row>
    <row r="68" spans="2:12" x14ac:dyDescent="0.25">
      <c r="B68" s="6"/>
      <c r="C68" s="13"/>
      <c r="D68" s="6"/>
      <c r="E68" s="6">
        <v>3431</v>
      </c>
      <c r="F68" s="19" t="s">
        <v>105</v>
      </c>
      <c r="G68" s="62">
        <v>569.73</v>
      </c>
      <c r="H68" s="62">
        <v>680</v>
      </c>
      <c r="I68" s="62">
        <v>680</v>
      </c>
      <c r="J68" s="62">
        <v>555.75</v>
      </c>
      <c r="K68" s="59">
        <f t="shared" si="13"/>
        <v>0.97546206097625188</v>
      </c>
      <c r="L68" s="59">
        <f t="shared" si="14"/>
        <v>0.81727941176470587</v>
      </c>
    </row>
    <row r="69" spans="2:12" x14ac:dyDescent="0.25">
      <c r="B69" s="6"/>
      <c r="C69" s="13"/>
      <c r="D69" s="6"/>
      <c r="E69" s="6">
        <v>3433</v>
      </c>
      <c r="F69" s="19" t="s">
        <v>106</v>
      </c>
      <c r="G69" s="62">
        <v>0</v>
      </c>
      <c r="H69" s="62">
        <v>0</v>
      </c>
      <c r="I69" s="62">
        <v>1</v>
      </c>
      <c r="J69" s="62">
        <v>0.08</v>
      </c>
      <c r="K69" s="59" t="e">
        <f t="shared" si="13"/>
        <v>#DIV/0!</v>
      </c>
      <c r="L69" s="59">
        <f t="shared" si="14"/>
        <v>0.08</v>
      </c>
    </row>
    <row r="70" spans="2:12" x14ac:dyDescent="0.25">
      <c r="B70" s="8">
        <v>4</v>
      </c>
      <c r="C70" s="8"/>
      <c r="D70" s="8"/>
      <c r="E70" s="8"/>
      <c r="F70" s="11" t="s">
        <v>107</v>
      </c>
      <c r="G70" s="63">
        <f>G71+G78</f>
        <v>20042.23</v>
      </c>
      <c r="H70" s="63">
        <f t="shared" ref="H70:J70" si="26">H71+H78</f>
        <v>196112.2</v>
      </c>
      <c r="I70" s="63">
        <f t="shared" si="26"/>
        <v>182833</v>
      </c>
      <c r="J70" s="63">
        <f t="shared" si="26"/>
        <v>189322.45</v>
      </c>
      <c r="K70" s="61">
        <f t="shared" si="13"/>
        <v>9.446176897480969</v>
      </c>
      <c r="L70" s="61">
        <f t="shared" si="14"/>
        <v>1.0354938659869937</v>
      </c>
    </row>
    <row r="71" spans="2:12" x14ac:dyDescent="0.25">
      <c r="B71" s="9"/>
      <c r="C71" s="9">
        <v>42</v>
      </c>
      <c r="D71" s="9"/>
      <c r="E71" s="9"/>
      <c r="F71" s="12" t="s">
        <v>107</v>
      </c>
      <c r="G71" s="62">
        <f>G72+G76</f>
        <v>20042.23</v>
      </c>
      <c r="H71" s="62">
        <f>H72+H76</f>
        <v>7837.2</v>
      </c>
      <c r="I71" s="62">
        <f t="shared" ref="I71:J71" si="27">I72+I76</f>
        <v>57045</v>
      </c>
      <c r="J71" s="62">
        <f t="shared" si="27"/>
        <v>55760.19</v>
      </c>
      <c r="K71" s="59">
        <f t="shared" si="13"/>
        <v>2.7821350219012557</v>
      </c>
      <c r="L71" s="59">
        <f t="shared" si="14"/>
        <v>0.97747725479884306</v>
      </c>
    </row>
    <row r="72" spans="2:12" x14ac:dyDescent="0.25">
      <c r="B72" s="9"/>
      <c r="C72" s="9"/>
      <c r="D72" s="6">
        <v>422</v>
      </c>
      <c r="E72" s="6"/>
      <c r="F72" s="6" t="s">
        <v>108</v>
      </c>
      <c r="G72" s="62">
        <f>G73+G75</f>
        <v>19965.78</v>
      </c>
      <c r="H72" s="62">
        <f>H73+H74+H75</f>
        <v>7767.2</v>
      </c>
      <c r="I72" s="62">
        <f t="shared" ref="I72:J72" si="28">I73+I74+I75</f>
        <v>56975</v>
      </c>
      <c r="J72" s="62">
        <f t="shared" si="28"/>
        <v>55701.19</v>
      </c>
      <c r="K72" s="59">
        <f t="shared" si="13"/>
        <v>2.7898329040989136</v>
      </c>
      <c r="L72" s="59">
        <f t="shared" si="14"/>
        <v>0.9776426502852128</v>
      </c>
    </row>
    <row r="73" spans="2:12" x14ac:dyDescent="0.25">
      <c r="B73" s="9"/>
      <c r="C73" s="9"/>
      <c r="D73" s="6"/>
      <c r="E73" s="6">
        <v>4221</v>
      </c>
      <c r="F73" s="6" t="s">
        <v>109</v>
      </c>
      <c r="G73" s="62">
        <v>19667.169999999998</v>
      </c>
      <c r="H73" s="62">
        <v>7117.2</v>
      </c>
      <c r="I73" s="62">
        <v>52268</v>
      </c>
      <c r="J73" s="62">
        <v>51403.66</v>
      </c>
      <c r="K73" s="59">
        <f t="shared" si="13"/>
        <v>2.6136785312782678</v>
      </c>
      <c r="L73" s="59">
        <f t="shared" si="14"/>
        <v>0.98346330450753816</v>
      </c>
    </row>
    <row r="74" spans="2:12" x14ac:dyDescent="0.25">
      <c r="B74" s="9"/>
      <c r="C74" s="9"/>
      <c r="D74" s="6"/>
      <c r="E74" s="6">
        <v>4223</v>
      </c>
      <c r="F74" s="6" t="s">
        <v>119</v>
      </c>
      <c r="G74" s="62">
        <v>298.61</v>
      </c>
      <c r="H74" s="62">
        <v>0</v>
      </c>
      <c r="I74" s="62">
        <v>4707</v>
      </c>
      <c r="J74" s="62">
        <v>4297.53</v>
      </c>
      <c r="K74" s="59">
        <f t="shared" si="13"/>
        <v>14.391781922909479</v>
      </c>
      <c r="L74" s="59">
        <f t="shared" si="14"/>
        <v>0.91300828553218605</v>
      </c>
    </row>
    <row r="75" spans="2:12" x14ac:dyDescent="0.25">
      <c r="B75" s="9"/>
      <c r="C75" s="9"/>
      <c r="D75" s="6"/>
      <c r="E75" s="6">
        <v>4227</v>
      </c>
      <c r="F75" s="6" t="s">
        <v>110</v>
      </c>
      <c r="G75" s="62">
        <v>298.61</v>
      </c>
      <c r="H75" s="62">
        <v>650</v>
      </c>
      <c r="I75" s="62">
        <v>0</v>
      </c>
      <c r="J75" s="62">
        <v>0</v>
      </c>
      <c r="K75" s="59">
        <f t="shared" si="13"/>
        <v>0</v>
      </c>
      <c r="L75" s="59" t="e">
        <f t="shared" si="14"/>
        <v>#DIV/0!</v>
      </c>
    </row>
    <row r="76" spans="2:12" ht="15" customHeight="1" x14ac:dyDescent="0.25">
      <c r="B76" s="9"/>
      <c r="C76" s="9"/>
      <c r="D76" s="6">
        <v>424</v>
      </c>
      <c r="E76" s="6"/>
      <c r="F76" s="9" t="s">
        <v>111</v>
      </c>
      <c r="G76" s="62">
        <f>G77</f>
        <v>76.45</v>
      </c>
      <c r="H76" s="62">
        <f>H77</f>
        <v>70</v>
      </c>
      <c r="I76" s="62">
        <f t="shared" ref="I76:J76" si="29">I77</f>
        <v>70</v>
      </c>
      <c r="J76" s="62">
        <f t="shared" si="29"/>
        <v>59</v>
      </c>
      <c r="K76" s="59">
        <f t="shared" si="13"/>
        <v>0.7717462393721386</v>
      </c>
      <c r="L76" s="59">
        <f t="shared" si="14"/>
        <v>0.84285714285714286</v>
      </c>
    </row>
    <row r="77" spans="2:12" x14ac:dyDescent="0.25">
      <c r="B77" s="9"/>
      <c r="C77" s="9"/>
      <c r="D77" s="6"/>
      <c r="E77" s="6">
        <v>4241</v>
      </c>
      <c r="F77" s="6" t="s">
        <v>112</v>
      </c>
      <c r="G77" s="62">
        <v>76.45</v>
      </c>
      <c r="H77" s="62">
        <v>70</v>
      </c>
      <c r="I77" s="62">
        <v>70</v>
      </c>
      <c r="J77" s="62">
        <v>59</v>
      </c>
      <c r="K77" s="59">
        <f t="shared" si="13"/>
        <v>0.7717462393721386</v>
      </c>
      <c r="L77" s="59">
        <f t="shared" si="14"/>
        <v>0.84285714285714286</v>
      </c>
    </row>
    <row r="78" spans="2:12" ht="25.5" x14ac:dyDescent="0.25">
      <c r="B78" s="9"/>
      <c r="C78" s="9">
        <v>45</v>
      </c>
      <c r="D78" s="9"/>
      <c r="E78" s="9"/>
      <c r="F78" s="12" t="s">
        <v>113</v>
      </c>
      <c r="G78" s="62">
        <f>G79</f>
        <v>0</v>
      </c>
      <c r="H78" s="62">
        <f t="shared" ref="H78:J79" si="30">H79</f>
        <v>188275</v>
      </c>
      <c r="I78" s="62">
        <f t="shared" si="30"/>
        <v>125788</v>
      </c>
      <c r="J78" s="62">
        <f t="shared" si="30"/>
        <v>133562.26</v>
      </c>
      <c r="K78" s="59" t="e">
        <f t="shared" si="13"/>
        <v>#DIV/0!</v>
      </c>
      <c r="L78" s="59">
        <f t="shared" si="14"/>
        <v>1.0618044646548161</v>
      </c>
    </row>
    <row r="79" spans="2:12" x14ac:dyDescent="0.25">
      <c r="B79" s="9"/>
      <c r="C79" s="9"/>
      <c r="D79" s="6">
        <v>451</v>
      </c>
      <c r="E79" s="6"/>
      <c r="F79" s="6" t="s">
        <v>114</v>
      </c>
      <c r="G79" s="62">
        <f>G80</f>
        <v>0</v>
      </c>
      <c r="H79" s="62">
        <f t="shared" si="30"/>
        <v>188275</v>
      </c>
      <c r="I79" s="62">
        <f t="shared" si="30"/>
        <v>125788</v>
      </c>
      <c r="J79" s="62">
        <f t="shared" si="30"/>
        <v>133562.26</v>
      </c>
      <c r="K79" s="59" t="e">
        <f t="shared" si="13"/>
        <v>#DIV/0!</v>
      </c>
      <c r="L79" s="59">
        <f t="shared" si="14"/>
        <v>1.0618044646548161</v>
      </c>
    </row>
    <row r="80" spans="2:12" x14ac:dyDescent="0.25">
      <c r="B80" s="9"/>
      <c r="C80" s="9"/>
      <c r="D80" s="6"/>
      <c r="E80" s="6">
        <v>4511</v>
      </c>
      <c r="F80" s="6" t="s">
        <v>114</v>
      </c>
      <c r="G80" s="62">
        <v>0</v>
      </c>
      <c r="H80" s="62">
        <v>188275</v>
      </c>
      <c r="I80" s="62">
        <v>125788</v>
      </c>
      <c r="J80" s="62">
        <v>133562.26</v>
      </c>
      <c r="K80" s="59" t="e">
        <f t="shared" si="13"/>
        <v>#DIV/0!</v>
      </c>
      <c r="L80" s="59">
        <f t="shared" si="14"/>
        <v>1.0618044646548161</v>
      </c>
    </row>
  </sheetData>
  <mergeCells count="12">
    <mergeCell ref="B1:L1"/>
    <mergeCell ref="B2:L2"/>
    <mergeCell ref="B4:L4"/>
    <mergeCell ref="B6:L6"/>
    <mergeCell ref="B29:F29"/>
    <mergeCell ref="B9:F9"/>
    <mergeCell ref="B28:F28"/>
    <mergeCell ref="B8:F8"/>
    <mergeCell ref="B7:L7"/>
    <mergeCell ref="B5:L5"/>
    <mergeCell ref="B27:L27"/>
    <mergeCell ref="B3:L3"/>
  </mergeCells>
  <pageMargins left="0.7" right="0.7" top="0.75" bottom="0.75" header="0.3" footer="0.3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25"/>
  <sheetViews>
    <sheetView workbookViewId="0">
      <selection activeCell="E12" sqref="E12"/>
    </sheetView>
  </sheetViews>
  <sheetFormatPr defaultRowHeight="15" x14ac:dyDescent="0.25"/>
  <cols>
    <col min="2" max="2" width="37.7109375" customWidth="1"/>
    <col min="3" max="5" width="25.28515625" customWidth="1"/>
    <col min="6" max="6" width="26.8554687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116" t="s">
        <v>36</v>
      </c>
      <c r="C2" s="116"/>
      <c r="D2" s="116"/>
      <c r="E2" s="116"/>
      <c r="F2" s="116"/>
      <c r="G2" s="116"/>
      <c r="H2" s="116"/>
    </row>
    <row r="3" spans="2:8" ht="18" x14ac:dyDescent="0.25">
      <c r="B3" s="44"/>
      <c r="C3" s="44"/>
      <c r="D3" s="44"/>
      <c r="E3" s="44"/>
      <c r="F3" s="45"/>
      <c r="G3" s="45"/>
      <c r="H3" s="45"/>
    </row>
    <row r="4" spans="2:8" ht="33.75" customHeight="1" x14ac:dyDescent="0.25">
      <c r="B4" s="29" t="s">
        <v>6</v>
      </c>
      <c r="C4" s="29" t="s">
        <v>65</v>
      </c>
      <c r="D4" s="29" t="s">
        <v>62</v>
      </c>
      <c r="E4" s="29" t="s">
        <v>63</v>
      </c>
      <c r="F4" s="29" t="s">
        <v>66</v>
      </c>
      <c r="G4" s="29" t="s">
        <v>20</v>
      </c>
      <c r="H4" s="29" t="s">
        <v>46</v>
      </c>
    </row>
    <row r="5" spans="2:8" x14ac:dyDescent="0.25">
      <c r="B5" s="29">
        <v>1</v>
      </c>
      <c r="C5" s="31">
        <v>2</v>
      </c>
      <c r="D5" s="31">
        <v>3</v>
      </c>
      <c r="E5" s="31">
        <v>4</v>
      </c>
      <c r="F5" s="31">
        <v>5</v>
      </c>
      <c r="G5" s="31" t="s">
        <v>33</v>
      </c>
      <c r="H5" s="31" t="s">
        <v>34</v>
      </c>
    </row>
    <row r="6" spans="2:8" x14ac:dyDescent="0.25">
      <c r="B6" s="5" t="s">
        <v>43</v>
      </c>
      <c r="C6" s="64">
        <f>C7+C9+C11+C13</f>
        <v>527553.82999999996</v>
      </c>
      <c r="D6" s="64">
        <f t="shared" ref="D6:F6" si="0">D7+D9+D11+D13</f>
        <v>796280.95</v>
      </c>
      <c r="E6" s="64">
        <f t="shared" si="0"/>
        <v>900679</v>
      </c>
      <c r="F6" s="64">
        <f t="shared" si="0"/>
        <v>880886.11</v>
      </c>
      <c r="G6" s="72">
        <f>F6/C6</f>
        <v>1.6697558806463411</v>
      </c>
      <c r="H6" s="72">
        <f>F6/E6</f>
        <v>0.97802447930949876</v>
      </c>
    </row>
    <row r="7" spans="2:8" x14ac:dyDescent="0.25">
      <c r="B7" s="5" t="s">
        <v>16</v>
      </c>
      <c r="C7" s="69">
        <f>C8</f>
        <v>517714.43</v>
      </c>
      <c r="D7" s="66">
        <f>D8</f>
        <v>788630.95</v>
      </c>
      <c r="E7" s="66">
        <f>E8</f>
        <v>863969</v>
      </c>
      <c r="F7" s="66">
        <f>F8</f>
        <v>842846.97</v>
      </c>
      <c r="G7" s="65">
        <f t="shared" ref="G7:G20" si="1">F7/C7</f>
        <v>1.6280152168059137</v>
      </c>
      <c r="H7" s="65">
        <f t="shared" ref="H7:H20" si="2">F7/E7</f>
        <v>0.9755523288451321</v>
      </c>
    </row>
    <row r="8" spans="2:8" x14ac:dyDescent="0.25">
      <c r="B8" s="17" t="s">
        <v>17</v>
      </c>
      <c r="C8" s="69">
        <v>517714.43</v>
      </c>
      <c r="D8" s="66">
        <v>788630.95</v>
      </c>
      <c r="E8" s="66">
        <v>863969</v>
      </c>
      <c r="F8" s="66">
        <v>842846.97</v>
      </c>
      <c r="G8" s="65">
        <f t="shared" si="1"/>
        <v>1.6280152168059137</v>
      </c>
      <c r="H8" s="65">
        <f t="shared" si="2"/>
        <v>0.9755523288451321</v>
      </c>
    </row>
    <row r="9" spans="2:8" x14ac:dyDescent="0.25">
      <c r="B9" s="5" t="s">
        <v>18</v>
      </c>
      <c r="C9" s="69">
        <f>C10</f>
        <v>9775</v>
      </c>
      <c r="D9" s="66">
        <f>D10</f>
        <v>7650</v>
      </c>
      <c r="E9" s="66">
        <f>E10</f>
        <v>10000</v>
      </c>
      <c r="F9" s="66">
        <f>F10</f>
        <v>11329.16</v>
      </c>
      <c r="G9" s="65">
        <f t="shared" si="1"/>
        <v>1.1589933503836316</v>
      </c>
      <c r="H9" s="65">
        <f t="shared" si="2"/>
        <v>1.132916</v>
      </c>
    </row>
    <row r="10" spans="2:8" x14ac:dyDescent="0.25">
      <c r="B10" s="18" t="s">
        <v>19</v>
      </c>
      <c r="C10" s="69">
        <v>9775</v>
      </c>
      <c r="D10" s="66">
        <v>7650</v>
      </c>
      <c r="E10" s="66">
        <v>10000</v>
      </c>
      <c r="F10" s="66">
        <v>11329.16</v>
      </c>
      <c r="G10" s="65">
        <f t="shared" si="1"/>
        <v>1.1589933503836316</v>
      </c>
      <c r="H10" s="65">
        <f t="shared" si="2"/>
        <v>1.132916</v>
      </c>
    </row>
    <row r="11" spans="2:8" ht="15.75" customHeight="1" x14ac:dyDescent="0.25">
      <c r="B11" s="5" t="s">
        <v>121</v>
      </c>
      <c r="C11" s="69">
        <f>C12</f>
        <v>64.400000000000006</v>
      </c>
      <c r="D11" s="66">
        <f>D12</f>
        <v>0</v>
      </c>
      <c r="E11" s="66">
        <f>E12</f>
        <v>0</v>
      </c>
      <c r="F11" s="69">
        <f>F12</f>
        <v>0</v>
      </c>
      <c r="G11" s="65">
        <f t="shared" si="1"/>
        <v>0</v>
      </c>
      <c r="H11" s="65" t="e">
        <f t="shared" si="2"/>
        <v>#DIV/0!</v>
      </c>
    </row>
    <row r="12" spans="2:8" ht="15.75" customHeight="1" x14ac:dyDescent="0.25">
      <c r="B12" s="18" t="s">
        <v>122</v>
      </c>
      <c r="C12" s="69">
        <v>64.400000000000006</v>
      </c>
      <c r="D12" s="66">
        <v>0</v>
      </c>
      <c r="E12" s="66">
        <v>0</v>
      </c>
      <c r="F12" s="69">
        <v>0</v>
      </c>
      <c r="G12" s="65">
        <f t="shared" si="1"/>
        <v>0</v>
      </c>
      <c r="H12" s="65" t="e">
        <f t="shared" si="2"/>
        <v>#DIV/0!</v>
      </c>
    </row>
    <row r="13" spans="2:8" x14ac:dyDescent="0.25">
      <c r="B13" s="5" t="s">
        <v>120</v>
      </c>
      <c r="C13" s="69">
        <f>C14</f>
        <v>0</v>
      </c>
      <c r="D13" s="66">
        <f>D14</f>
        <v>0</v>
      </c>
      <c r="E13" s="66">
        <f>E14</f>
        <v>26710</v>
      </c>
      <c r="F13" s="66">
        <f>F14</f>
        <v>26709.98</v>
      </c>
      <c r="G13" s="65" t="e">
        <f t="shared" si="1"/>
        <v>#DIV/0!</v>
      </c>
      <c r="H13" s="65">
        <f t="shared" si="2"/>
        <v>0.99999925121677269</v>
      </c>
    </row>
    <row r="14" spans="2:8" x14ac:dyDescent="0.25">
      <c r="B14" s="18" t="s">
        <v>123</v>
      </c>
      <c r="C14" s="69">
        <v>0</v>
      </c>
      <c r="D14" s="66">
        <v>0</v>
      </c>
      <c r="E14" s="66">
        <v>26710</v>
      </c>
      <c r="F14" s="66">
        <v>26709.98</v>
      </c>
      <c r="G14" s="65" t="e">
        <f t="shared" si="1"/>
        <v>#DIV/0!</v>
      </c>
      <c r="H14" s="65">
        <f t="shared" si="2"/>
        <v>0.99999925121677269</v>
      </c>
    </row>
    <row r="15" spans="2:8" x14ac:dyDescent="0.25">
      <c r="B15" s="18"/>
      <c r="C15" s="70"/>
      <c r="D15" s="66"/>
      <c r="E15" s="66"/>
      <c r="F15" s="66"/>
      <c r="G15" s="65"/>
      <c r="H15" s="65"/>
    </row>
    <row r="16" spans="2:8" x14ac:dyDescent="0.25">
      <c r="B16" s="5" t="s">
        <v>44</v>
      </c>
      <c r="C16" s="68">
        <f>C17+C19+C21+C23</f>
        <v>534348.55000000005</v>
      </c>
      <c r="D16" s="67">
        <f t="shared" ref="D16:F16" si="3">D17+D19+D21+D23</f>
        <v>804900.95</v>
      </c>
      <c r="E16" s="67">
        <f t="shared" si="3"/>
        <v>910743.4</v>
      </c>
      <c r="F16" s="67">
        <f t="shared" si="3"/>
        <v>871679.02</v>
      </c>
      <c r="G16" s="72">
        <f t="shared" si="1"/>
        <v>1.6312929454005254</v>
      </c>
      <c r="H16" s="72">
        <f t="shared" si="2"/>
        <v>0.95710715004906977</v>
      </c>
    </row>
    <row r="17" spans="2:11" x14ac:dyDescent="0.25">
      <c r="B17" s="5" t="s">
        <v>16</v>
      </c>
      <c r="C17" s="69">
        <f>C18</f>
        <v>524865.66</v>
      </c>
      <c r="D17" s="66">
        <f>D18</f>
        <v>788630.95</v>
      </c>
      <c r="E17" s="66">
        <f>E18</f>
        <v>863969</v>
      </c>
      <c r="F17" s="69">
        <f>F18</f>
        <v>842846.97</v>
      </c>
      <c r="G17" s="65">
        <f t="shared" si="1"/>
        <v>1.6058337099058833</v>
      </c>
      <c r="H17" s="65">
        <f t="shared" si="2"/>
        <v>0.9755523288451321</v>
      </c>
    </row>
    <row r="18" spans="2:11" x14ac:dyDescent="0.25">
      <c r="B18" s="17" t="s">
        <v>17</v>
      </c>
      <c r="C18" s="69">
        <v>524865.66</v>
      </c>
      <c r="D18" s="66">
        <v>788630.95</v>
      </c>
      <c r="E18" s="66">
        <v>863969</v>
      </c>
      <c r="F18" s="69">
        <v>842846.97</v>
      </c>
      <c r="G18" s="65">
        <f t="shared" si="1"/>
        <v>1.6058337099058833</v>
      </c>
      <c r="H18" s="65">
        <f t="shared" si="2"/>
        <v>0.9755523288451321</v>
      </c>
    </row>
    <row r="19" spans="2:11" ht="15.75" customHeight="1" x14ac:dyDescent="0.25">
      <c r="B19" s="5" t="s">
        <v>18</v>
      </c>
      <c r="C19" s="69">
        <f>C20</f>
        <v>8666.0400000000009</v>
      </c>
      <c r="D19" s="66">
        <f>D20</f>
        <v>16270</v>
      </c>
      <c r="E19" s="66">
        <f>E20</f>
        <v>20000</v>
      </c>
      <c r="F19" s="69">
        <f>F20</f>
        <v>2057.67</v>
      </c>
      <c r="G19" s="65">
        <f t="shared" si="1"/>
        <v>0.23744063032250023</v>
      </c>
      <c r="H19" s="65">
        <f t="shared" si="2"/>
        <v>0.1028835</v>
      </c>
    </row>
    <row r="20" spans="2:11" ht="15.75" customHeight="1" x14ac:dyDescent="0.25">
      <c r="B20" s="18" t="s">
        <v>19</v>
      </c>
      <c r="C20" s="69">
        <v>8666.0400000000009</v>
      </c>
      <c r="D20" s="66">
        <v>16270</v>
      </c>
      <c r="E20" s="66">
        <v>20000</v>
      </c>
      <c r="F20" s="69">
        <v>2057.67</v>
      </c>
      <c r="G20" s="65">
        <f t="shared" si="1"/>
        <v>0.23744063032250023</v>
      </c>
      <c r="H20" s="65">
        <f t="shared" si="2"/>
        <v>0.1028835</v>
      </c>
    </row>
    <row r="21" spans="2:11" ht="15.75" customHeight="1" x14ac:dyDescent="0.25">
      <c r="B21" s="5" t="s">
        <v>121</v>
      </c>
      <c r="C21" s="69">
        <f>C22</f>
        <v>0</v>
      </c>
      <c r="D21" s="66">
        <f>D22</f>
        <v>0</v>
      </c>
      <c r="E21" s="66">
        <f>E22</f>
        <v>64.400000000000006</v>
      </c>
      <c r="F21" s="69">
        <f>F22</f>
        <v>64.400000000000006</v>
      </c>
      <c r="G21" s="65" t="e">
        <f t="shared" ref="G21:G22" si="4">F21/C21</f>
        <v>#DIV/0!</v>
      </c>
      <c r="H21" s="65">
        <f t="shared" ref="H21:H22" si="5">F21/E21</f>
        <v>1</v>
      </c>
    </row>
    <row r="22" spans="2:11" ht="15.75" customHeight="1" x14ac:dyDescent="0.25">
      <c r="B22" s="18" t="s">
        <v>122</v>
      </c>
      <c r="C22" s="69">
        <v>0</v>
      </c>
      <c r="D22" s="66">
        <v>0</v>
      </c>
      <c r="E22" s="66">
        <v>64.400000000000006</v>
      </c>
      <c r="F22" s="69">
        <v>64.400000000000006</v>
      </c>
      <c r="G22" s="65" t="e">
        <f t="shared" si="4"/>
        <v>#DIV/0!</v>
      </c>
      <c r="H22" s="65">
        <f t="shared" si="5"/>
        <v>1</v>
      </c>
    </row>
    <row r="23" spans="2:11" ht="15.75" customHeight="1" x14ac:dyDescent="0.25">
      <c r="B23" s="5" t="s">
        <v>120</v>
      </c>
      <c r="C23" s="69">
        <f>C24</f>
        <v>816.85</v>
      </c>
      <c r="D23" s="66">
        <f>D24</f>
        <v>0</v>
      </c>
      <c r="E23" s="66">
        <f>E24</f>
        <v>26710</v>
      </c>
      <c r="F23" s="69">
        <f>F24</f>
        <v>26709.98</v>
      </c>
      <c r="G23" s="65">
        <f t="shared" ref="G23:G24" si="6">F23/C23</f>
        <v>32.698757421803265</v>
      </c>
      <c r="H23" s="65">
        <f t="shared" ref="H23:H24" si="7">F23/E23</f>
        <v>0.99999925121677269</v>
      </c>
    </row>
    <row r="24" spans="2:11" ht="15.75" customHeight="1" x14ac:dyDescent="0.25">
      <c r="B24" s="18" t="s">
        <v>123</v>
      </c>
      <c r="C24" s="69">
        <v>816.85</v>
      </c>
      <c r="D24" s="66">
        <v>0</v>
      </c>
      <c r="E24" s="66">
        <v>26710</v>
      </c>
      <c r="F24" s="69">
        <v>26709.98</v>
      </c>
      <c r="G24" s="65">
        <f t="shared" si="6"/>
        <v>32.698757421803265</v>
      </c>
      <c r="H24" s="65">
        <f t="shared" si="7"/>
        <v>0.99999925121677269</v>
      </c>
    </row>
    <row r="25" spans="2:11" x14ac:dyDescent="0.25">
      <c r="B25" s="25"/>
      <c r="C25" s="71"/>
      <c r="D25" s="25"/>
      <c r="E25" s="25"/>
      <c r="F25" s="25"/>
      <c r="G25" s="25"/>
      <c r="H25" s="25"/>
      <c r="I25" s="25"/>
      <c r="J25" s="25"/>
      <c r="K25" s="25"/>
    </row>
  </sheetData>
  <mergeCells count="1">
    <mergeCell ref="B2:H2"/>
  </mergeCells>
  <pageMargins left="0.7" right="0.7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9"/>
  <sheetViews>
    <sheetView workbookViewId="0">
      <selection activeCell="F27" sqref="F27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116" t="s">
        <v>37</v>
      </c>
      <c r="C2" s="116"/>
      <c r="D2" s="116"/>
      <c r="E2" s="116"/>
      <c r="F2" s="116"/>
      <c r="G2" s="116"/>
      <c r="H2" s="116"/>
    </row>
    <row r="3" spans="2:8" ht="18" x14ac:dyDescent="0.25">
      <c r="B3" s="44"/>
      <c r="C3" s="44"/>
      <c r="D3" s="44"/>
      <c r="E3" s="44"/>
      <c r="F3" s="45"/>
      <c r="G3" s="45"/>
      <c r="H3" s="45"/>
    </row>
    <row r="4" spans="2:8" ht="25.5" x14ac:dyDescent="0.25">
      <c r="B4" s="29" t="s">
        <v>6</v>
      </c>
      <c r="C4" s="29" t="s">
        <v>67</v>
      </c>
      <c r="D4" s="29" t="s">
        <v>62</v>
      </c>
      <c r="E4" s="29" t="s">
        <v>63</v>
      </c>
      <c r="F4" s="29" t="s">
        <v>67</v>
      </c>
      <c r="G4" s="29" t="s">
        <v>20</v>
      </c>
      <c r="H4" s="29" t="s">
        <v>46</v>
      </c>
    </row>
    <row r="5" spans="2:8" x14ac:dyDescent="0.25">
      <c r="B5" s="31">
        <v>1</v>
      </c>
      <c r="C5" s="31">
        <v>2</v>
      </c>
      <c r="D5" s="31">
        <v>3</v>
      </c>
      <c r="E5" s="31">
        <v>4</v>
      </c>
      <c r="F5" s="31">
        <v>5</v>
      </c>
      <c r="G5" s="31" t="s">
        <v>33</v>
      </c>
      <c r="H5" s="31" t="s">
        <v>34</v>
      </c>
    </row>
    <row r="6" spans="2:8" ht="15.75" customHeight="1" x14ac:dyDescent="0.25">
      <c r="B6" s="5" t="s">
        <v>44</v>
      </c>
      <c r="C6" s="68">
        <f>C7</f>
        <v>534348.55000000005</v>
      </c>
      <c r="D6" s="67">
        <f t="shared" ref="D6:F7" si="0">D7</f>
        <v>804900.95</v>
      </c>
      <c r="E6" s="67">
        <f t="shared" si="0"/>
        <v>910743.4</v>
      </c>
      <c r="F6" s="67">
        <f t="shared" si="0"/>
        <v>871679.02</v>
      </c>
      <c r="G6" s="74">
        <f>F6/C6</f>
        <v>1.6312929454005254</v>
      </c>
      <c r="H6" s="74">
        <f>F6/E6</f>
        <v>0.95710715004906977</v>
      </c>
    </row>
    <row r="7" spans="2:8" ht="15.75" customHeight="1" x14ac:dyDescent="0.25">
      <c r="B7" s="10" t="s">
        <v>124</v>
      </c>
      <c r="C7" s="69">
        <f>C8</f>
        <v>534348.55000000005</v>
      </c>
      <c r="D7" s="66">
        <f t="shared" si="0"/>
        <v>804900.95</v>
      </c>
      <c r="E7" s="66">
        <f t="shared" si="0"/>
        <v>910743.4</v>
      </c>
      <c r="F7" s="66">
        <f t="shared" si="0"/>
        <v>871679.02</v>
      </c>
      <c r="G7" s="75">
        <f t="shared" ref="G7:G8" si="1">F7/C7</f>
        <v>1.6312929454005254</v>
      </c>
      <c r="H7" s="75">
        <f t="shared" ref="H7:H8" si="2">F7/E7</f>
        <v>0.95710715004906977</v>
      </c>
    </row>
    <row r="8" spans="2:8" x14ac:dyDescent="0.25">
      <c r="B8" s="16" t="s">
        <v>125</v>
      </c>
      <c r="C8" s="69">
        <v>534348.55000000005</v>
      </c>
      <c r="D8" s="66">
        <v>804900.95</v>
      </c>
      <c r="E8" s="66">
        <v>910743.4</v>
      </c>
      <c r="F8" s="73">
        <v>871679.02</v>
      </c>
      <c r="G8" s="75">
        <f t="shared" si="1"/>
        <v>1.6312929454005254</v>
      </c>
      <c r="H8" s="75">
        <f t="shared" si="2"/>
        <v>0.95710715004906977</v>
      </c>
    </row>
    <row r="9" spans="2:8" x14ac:dyDescent="0.25">
      <c r="B9" s="25"/>
      <c r="C9" s="25"/>
      <c r="D9" s="25"/>
      <c r="E9" s="25"/>
      <c r="F9" s="25"/>
      <c r="G9" s="25"/>
      <c r="H9" s="2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21"/>
  <sheetViews>
    <sheetView workbookViewId="0"/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5.75" customHeight="1" x14ac:dyDescent="0.25">
      <c r="B2" s="116" t="s">
        <v>10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2:12" ht="18" x14ac:dyDescent="0.25">
      <c r="B3" s="44"/>
      <c r="C3" s="44"/>
      <c r="D3" s="44"/>
      <c r="E3" s="44"/>
      <c r="F3" s="44"/>
      <c r="G3" s="44"/>
      <c r="H3" s="44"/>
      <c r="I3" s="44"/>
      <c r="J3" s="45"/>
      <c r="K3" s="45"/>
      <c r="L3" s="45"/>
    </row>
    <row r="4" spans="2:12" ht="18" customHeight="1" x14ac:dyDescent="0.25">
      <c r="B4" s="116" t="s">
        <v>49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</row>
    <row r="5" spans="2:12" ht="15.75" customHeight="1" x14ac:dyDescent="0.25">
      <c r="B5" s="116" t="s">
        <v>38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</row>
    <row r="6" spans="2:12" ht="18" x14ac:dyDescent="0.25">
      <c r="B6" s="44"/>
      <c r="C6" s="44"/>
      <c r="D6" s="44"/>
      <c r="E6" s="44"/>
      <c r="F6" s="44"/>
      <c r="G6" s="44"/>
      <c r="H6" s="44"/>
      <c r="I6" s="44"/>
      <c r="J6" s="45"/>
      <c r="K6" s="45"/>
      <c r="L6" s="45"/>
    </row>
    <row r="7" spans="2:12" ht="25.5" customHeight="1" x14ac:dyDescent="0.25">
      <c r="B7" s="143" t="s">
        <v>6</v>
      </c>
      <c r="C7" s="144"/>
      <c r="D7" s="144"/>
      <c r="E7" s="144"/>
      <c r="F7" s="145"/>
      <c r="G7" s="29" t="s">
        <v>65</v>
      </c>
      <c r="H7" s="29" t="s">
        <v>62</v>
      </c>
      <c r="I7" s="29" t="s">
        <v>63</v>
      </c>
      <c r="J7" s="29" t="s">
        <v>66</v>
      </c>
      <c r="K7" s="32" t="s">
        <v>20</v>
      </c>
      <c r="L7" s="32" t="s">
        <v>46</v>
      </c>
    </row>
    <row r="8" spans="2:12" x14ac:dyDescent="0.25">
      <c r="B8" s="143">
        <v>1</v>
      </c>
      <c r="C8" s="144"/>
      <c r="D8" s="144"/>
      <c r="E8" s="144"/>
      <c r="F8" s="145"/>
      <c r="G8" s="33">
        <v>2</v>
      </c>
      <c r="H8" s="33">
        <v>3</v>
      </c>
      <c r="I8" s="33">
        <v>4</v>
      </c>
      <c r="J8" s="33">
        <v>5</v>
      </c>
      <c r="K8" s="33" t="s">
        <v>33</v>
      </c>
      <c r="L8" s="33" t="s">
        <v>34</v>
      </c>
    </row>
    <row r="9" spans="2:12" ht="25.5" x14ac:dyDescent="0.25">
      <c r="B9" s="5">
        <v>8</v>
      </c>
      <c r="C9" s="5"/>
      <c r="D9" s="5"/>
      <c r="E9" s="5"/>
      <c r="F9" s="5" t="s">
        <v>7</v>
      </c>
      <c r="G9" s="67">
        <f>G10</f>
        <v>0</v>
      </c>
      <c r="H9" s="67">
        <f t="shared" ref="H9:J11" si="0">H10</f>
        <v>0</v>
      </c>
      <c r="I9" s="67">
        <f t="shared" si="0"/>
        <v>2336.27</v>
      </c>
      <c r="J9" s="67">
        <f t="shared" si="0"/>
        <v>2336.27</v>
      </c>
      <c r="K9" s="102" t="e">
        <f>J9/G9</f>
        <v>#DIV/0!</v>
      </c>
      <c r="L9" s="102">
        <f>J9/I9</f>
        <v>1</v>
      </c>
    </row>
    <row r="10" spans="2:12" x14ac:dyDescent="0.25">
      <c r="B10" s="5"/>
      <c r="C10" s="9">
        <v>84</v>
      </c>
      <c r="D10" s="9"/>
      <c r="E10" s="9"/>
      <c r="F10" s="9" t="s">
        <v>12</v>
      </c>
      <c r="G10" s="66">
        <f>G11</f>
        <v>0</v>
      </c>
      <c r="H10" s="66">
        <f t="shared" si="0"/>
        <v>0</v>
      </c>
      <c r="I10" s="66">
        <f t="shared" si="0"/>
        <v>2336.27</v>
      </c>
      <c r="J10" s="66">
        <f t="shared" si="0"/>
        <v>2336.27</v>
      </c>
      <c r="K10" s="101" t="e">
        <f t="shared" ref="K10:K17" si="1">J10/G10</f>
        <v>#DIV/0!</v>
      </c>
      <c r="L10" s="101">
        <f t="shared" ref="L10:L17" si="2">J10/I10</f>
        <v>1</v>
      </c>
    </row>
    <row r="11" spans="2:12" ht="38.25" x14ac:dyDescent="0.25">
      <c r="B11" s="6"/>
      <c r="C11" s="6"/>
      <c r="D11" s="6">
        <v>845</v>
      </c>
      <c r="E11" s="6"/>
      <c r="F11" s="19" t="s">
        <v>155</v>
      </c>
      <c r="G11" s="66">
        <f>G12</f>
        <v>0</v>
      </c>
      <c r="H11" s="66">
        <f t="shared" si="0"/>
        <v>0</v>
      </c>
      <c r="I11" s="66">
        <f t="shared" si="0"/>
        <v>2336.27</v>
      </c>
      <c r="J11" s="66">
        <f t="shared" si="0"/>
        <v>2336.27</v>
      </c>
      <c r="K11" s="101" t="e">
        <f t="shared" si="1"/>
        <v>#DIV/0!</v>
      </c>
      <c r="L11" s="101">
        <f t="shared" si="2"/>
        <v>1</v>
      </c>
    </row>
    <row r="12" spans="2:12" ht="38.25" x14ac:dyDescent="0.25">
      <c r="B12" s="6"/>
      <c r="C12" s="6"/>
      <c r="D12" s="6"/>
      <c r="E12" s="6">
        <v>8453</v>
      </c>
      <c r="F12" s="19" t="s">
        <v>156</v>
      </c>
      <c r="G12" s="66">
        <v>0</v>
      </c>
      <c r="H12" s="66">
        <v>0</v>
      </c>
      <c r="I12" s="66">
        <v>2336.27</v>
      </c>
      <c r="J12" s="66">
        <v>2336.27</v>
      </c>
      <c r="K12" s="101" t="e">
        <f t="shared" si="1"/>
        <v>#DIV/0!</v>
      </c>
      <c r="L12" s="101">
        <f t="shared" si="2"/>
        <v>1</v>
      </c>
    </row>
    <row r="13" spans="2:12" x14ac:dyDescent="0.25">
      <c r="B13" s="6"/>
      <c r="C13" s="6"/>
      <c r="D13" s="6"/>
      <c r="E13" s="7"/>
      <c r="F13" s="10"/>
      <c r="G13" s="66"/>
      <c r="H13" s="66"/>
      <c r="I13" s="66"/>
      <c r="J13" s="99"/>
      <c r="K13" s="101"/>
      <c r="L13" s="101"/>
    </row>
    <row r="14" spans="2:12" ht="25.5" x14ac:dyDescent="0.25">
      <c r="B14" s="8">
        <v>5</v>
      </c>
      <c r="C14" s="8"/>
      <c r="D14" s="8"/>
      <c r="E14" s="8"/>
      <c r="F14" s="11" t="s">
        <v>8</v>
      </c>
      <c r="G14" s="67">
        <f>G15</f>
        <v>0</v>
      </c>
      <c r="H14" s="67">
        <f t="shared" ref="H14:J16" si="3">H15</f>
        <v>0</v>
      </c>
      <c r="I14" s="67">
        <f t="shared" si="3"/>
        <v>1263.99</v>
      </c>
      <c r="J14" s="67">
        <f t="shared" si="3"/>
        <v>1263.99</v>
      </c>
      <c r="K14" s="102" t="e">
        <f t="shared" si="1"/>
        <v>#DIV/0!</v>
      </c>
      <c r="L14" s="102">
        <f t="shared" si="2"/>
        <v>1</v>
      </c>
    </row>
    <row r="15" spans="2:12" ht="25.5" x14ac:dyDescent="0.25">
      <c r="B15" s="9"/>
      <c r="C15" s="9">
        <v>54</v>
      </c>
      <c r="D15" s="9"/>
      <c r="E15" s="9"/>
      <c r="F15" s="12" t="s">
        <v>13</v>
      </c>
      <c r="G15" s="66">
        <f>G16</f>
        <v>0</v>
      </c>
      <c r="H15" s="66">
        <f t="shared" si="3"/>
        <v>0</v>
      </c>
      <c r="I15" s="66">
        <f t="shared" si="3"/>
        <v>1263.99</v>
      </c>
      <c r="J15" s="66">
        <f t="shared" si="3"/>
        <v>1263.99</v>
      </c>
      <c r="K15" s="101" t="e">
        <f t="shared" si="1"/>
        <v>#DIV/0!</v>
      </c>
      <c r="L15" s="101">
        <f t="shared" si="2"/>
        <v>1</v>
      </c>
    </row>
    <row r="16" spans="2:12" ht="51" x14ac:dyDescent="0.25">
      <c r="B16" s="9"/>
      <c r="C16" s="9"/>
      <c r="D16" s="9">
        <v>545</v>
      </c>
      <c r="E16" s="19"/>
      <c r="F16" s="19" t="s">
        <v>157</v>
      </c>
      <c r="G16" s="66">
        <f>G17</f>
        <v>0</v>
      </c>
      <c r="H16" s="66">
        <f t="shared" si="3"/>
        <v>0</v>
      </c>
      <c r="I16" s="66">
        <f t="shared" si="3"/>
        <v>1263.99</v>
      </c>
      <c r="J16" s="66">
        <f t="shared" si="3"/>
        <v>1263.99</v>
      </c>
      <c r="K16" s="101" t="e">
        <f t="shared" si="1"/>
        <v>#DIV/0!</v>
      </c>
      <c r="L16" s="101">
        <f t="shared" si="2"/>
        <v>1</v>
      </c>
    </row>
    <row r="17" spans="2:12" ht="51" x14ac:dyDescent="0.25">
      <c r="B17" s="9"/>
      <c r="C17" s="9"/>
      <c r="D17" s="9"/>
      <c r="E17" s="19">
        <v>5453</v>
      </c>
      <c r="F17" s="19" t="s">
        <v>158</v>
      </c>
      <c r="G17" s="66">
        <v>0</v>
      </c>
      <c r="H17" s="66">
        <v>0</v>
      </c>
      <c r="I17" s="100">
        <v>1263.99</v>
      </c>
      <c r="J17" s="99">
        <v>1263.99</v>
      </c>
      <c r="K17" s="101" t="e">
        <f t="shared" si="1"/>
        <v>#DIV/0!</v>
      </c>
      <c r="L17" s="101">
        <f t="shared" si="2"/>
        <v>1</v>
      </c>
    </row>
    <row r="19" spans="2:12" x14ac:dyDescent="0.25"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2:12" x14ac:dyDescent="0.25"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pans="2:12" x14ac:dyDescent="0.25"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14"/>
  <sheetViews>
    <sheetView workbookViewId="0">
      <selection activeCell="F16" sqref="F16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116" t="s">
        <v>39</v>
      </c>
      <c r="C2" s="116"/>
      <c r="D2" s="116"/>
      <c r="E2" s="116"/>
      <c r="F2" s="116"/>
      <c r="G2" s="116"/>
      <c r="H2" s="116"/>
    </row>
    <row r="3" spans="2:8" ht="18" x14ac:dyDescent="0.25">
      <c r="B3" s="44"/>
      <c r="C3" s="44"/>
      <c r="D3" s="44"/>
      <c r="E3" s="44"/>
      <c r="F3" s="45"/>
      <c r="G3" s="45"/>
      <c r="H3" s="45"/>
    </row>
    <row r="4" spans="2:8" ht="25.5" x14ac:dyDescent="0.25">
      <c r="B4" s="29" t="s">
        <v>6</v>
      </c>
      <c r="C4" s="29" t="s">
        <v>65</v>
      </c>
      <c r="D4" s="29" t="s">
        <v>62</v>
      </c>
      <c r="E4" s="29" t="s">
        <v>63</v>
      </c>
      <c r="F4" s="29" t="s">
        <v>66</v>
      </c>
      <c r="G4" s="29" t="s">
        <v>20</v>
      </c>
      <c r="H4" s="29" t="s">
        <v>46</v>
      </c>
    </row>
    <row r="5" spans="2:8" x14ac:dyDescent="0.25">
      <c r="B5" s="29">
        <v>1</v>
      </c>
      <c r="C5" s="29">
        <v>2</v>
      </c>
      <c r="D5" s="29">
        <v>3</v>
      </c>
      <c r="E5" s="29">
        <v>4</v>
      </c>
      <c r="F5" s="29">
        <v>5</v>
      </c>
      <c r="G5" s="29" t="s">
        <v>33</v>
      </c>
      <c r="H5" s="29" t="s">
        <v>34</v>
      </c>
    </row>
    <row r="6" spans="2:8" x14ac:dyDescent="0.25">
      <c r="B6" s="5" t="s">
        <v>41</v>
      </c>
      <c r="C6" s="103">
        <f>C7</f>
        <v>0</v>
      </c>
      <c r="D6" s="103">
        <f t="shared" ref="D6:F7" si="0">D7</f>
        <v>0</v>
      </c>
      <c r="E6" s="103">
        <f t="shared" si="0"/>
        <v>1263.99</v>
      </c>
      <c r="F6" s="67">
        <f t="shared" si="0"/>
        <v>1263.99</v>
      </c>
      <c r="G6" s="102" t="e">
        <f>F6/C6</f>
        <v>#DIV/0!</v>
      </c>
      <c r="H6" s="102">
        <f>F6/E6</f>
        <v>1</v>
      </c>
    </row>
    <row r="7" spans="2:8" x14ac:dyDescent="0.25">
      <c r="B7" s="5" t="s">
        <v>18</v>
      </c>
      <c r="C7" s="4">
        <f>C8</f>
        <v>0</v>
      </c>
      <c r="D7" s="4">
        <f t="shared" si="0"/>
        <v>0</v>
      </c>
      <c r="E7" s="4">
        <f t="shared" si="0"/>
        <v>1263.99</v>
      </c>
      <c r="F7" s="66">
        <f t="shared" si="0"/>
        <v>1263.99</v>
      </c>
      <c r="G7" s="101" t="e">
        <f t="shared" ref="G7:G12" si="1">F7/C7</f>
        <v>#DIV/0!</v>
      </c>
      <c r="H7" s="101">
        <f t="shared" ref="H7:H12" si="2">F7/E7</f>
        <v>1</v>
      </c>
    </row>
    <row r="8" spans="2:8" x14ac:dyDescent="0.25">
      <c r="B8" s="18" t="s">
        <v>19</v>
      </c>
      <c r="C8" s="4">
        <v>0</v>
      </c>
      <c r="D8" s="4">
        <v>0</v>
      </c>
      <c r="E8" s="4">
        <v>1263.99</v>
      </c>
      <c r="F8" s="66">
        <v>1263.99</v>
      </c>
      <c r="G8" s="101" t="e">
        <f t="shared" si="1"/>
        <v>#DIV/0!</v>
      </c>
      <c r="H8" s="101">
        <f t="shared" si="2"/>
        <v>1</v>
      </c>
    </row>
    <row r="9" spans="2:8" x14ac:dyDescent="0.25">
      <c r="B9" s="18"/>
      <c r="C9" s="4"/>
      <c r="D9" s="4"/>
      <c r="E9" s="4"/>
      <c r="F9" s="66"/>
      <c r="G9" s="102"/>
      <c r="H9" s="102"/>
    </row>
    <row r="10" spans="2:8" ht="15.75" customHeight="1" x14ac:dyDescent="0.25">
      <c r="B10" s="5" t="s">
        <v>42</v>
      </c>
      <c r="C10" s="103">
        <f>C11</f>
        <v>0</v>
      </c>
      <c r="D10" s="103">
        <f t="shared" ref="D10:F11" si="3">D11</f>
        <v>0</v>
      </c>
      <c r="E10" s="103">
        <f t="shared" si="3"/>
        <v>1263.99</v>
      </c>
      <c r="F10" s="67">
        <f t="shared" si="3"/>
        <v>1263.99</v>
      </c>
      <c r="G10" s="102" t="e">
        <f t="shared" si="1"/>
        <v>#DIV/0!</v>
      </c>
      <c r="H10" s="102">
        <f t="shared" si="2"/>
        <v>1</v>
      </c>
    </row>
    <row r="11" spans="2:8" x14ac:dyDescent="0.25">
      <c r="B11" s="5" t="s">
        <v>18</v>
      </c>
      <c r="C11" s="4">
        <f>C12</f>
        <v>0</v>
      </c>
      <c r="D11" s="4">
        <f t="shared" si="3"/>
        <v>0</v>
      </c>
      <c r="E11" s="4">
        <f t="shared" si="3"/>
        <v>1263.99</v>
      </c>
      <c r="F11" s="66">
        <f t="shared" si="3"/>
        <v>1263.99</v>
      </c>
      <c r="G11" s="101" t="e">
        <f t="shared" si="1"/>
        <v>#DIV/0!</v>
      </c>
      <c r="H11" s="101">
        <f t="shared" si="2"/>
        <v>1</v>
      </c>
    </row>
    <row r="12" spans="2:8" x14ac:dyDescent="0.25">
      <c r="B12" s="18" t="s">
        <v>19</v>
      </c>
      <c r="C12" s="4">
        <v>0</v>
      </c>
      <c r="D12" s="4">
        <v>0</v>
      </c>
      <c r="E12" s="4">
        <v>1263.99</v>
      </c>
      <c r="F12" s="66">
        <v>1263.99</v>
      </c>
      <c r="G12" s="101" t="e">
        <f t="shared" si="1"/>
        <v>#DIV/0!</v>
      </c>
      <c r="H12" s="101">
        <f t="shared" si="2"/>
        <v>1</v>
      </c>
    </row>
    <row r="14" spans="2:8" x14ac:dyDescent="0.25">
      <c r="B14" s="36"/>
      <c r="C14" s="36"/>
      <c r="D14" s="36"/>
      <c r="E14" s="36"/>
      <c r="F14" s="36"/>
      <c r="G14" s="36"/>
      <c r="H14" s="36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566BF-34C6-4AA1-8E8E-B324764BD93A}">
  <dimension ref="B1:J120"/>
  <sheetViews>
    <sheetView workbookViewId="0"/>
  </sheetViews>
  <sheetFormatPr defaultRowHeight="15" x14ac:dyDescent="0.25"/>
  <cols>
    <col min="1" max="1" width="4.85546875" customWidth="1"/>
    <col min="2" max="2" width="7.42578125" bestFit="1" customWidth="1"/>
    <col min="3" max="3" width="1.7109375" customWidth="1"/>
    <col min="4" max="4" width="3.5703125" customWidth="1"/>
    <col min="5" max="5" width="46.5703125" customWidth="1"/>
    <col min="6" max="8" width="18.7109375" customWidth="1"/>
    <col min="9" max="9" width="10.42578125" customWidth="1"/>
    <col min="10" max="10" width="2" customWidth="1"/>
  </cols>
  <sheetData>
    <row r="1" spans="2:10" ht="33.75" customHeight="1" x14ac:dyDescent="0.25">
      <c r="B1" s="2"/>
      <c r="C1" s="2"/>
      <c r="D1" s="2"/>
      <c r="E1" s="2"/>
      <c r="F1" s="2"/>
      <c r="G1" s="2"/>
      <c r="H1" s="2"/>
      <c r="I1" s="3"/>
      <c r="J1" s="3"/>
    </row>
    <row r="2" spans="2:10" ht="18" customHeight="1" x14ac:dyDescent="0.25">
      <c r="B2" s="116" t="s">
        <v>9</v>
      </c>
      <c r="C2" s="116"/>
      <c r="D2" s="116"/>
      <c r="E2" s="116"/>
      <c r="F2" s="116"/>
      <c r="G2" s="116"/>
      <c r="H2" s="116"/>
      <c r="I2" s="116"/>
      <c r="J2" s="20"/>
    </row>
    <row r="3" spans="2:10" ht="18" customHeight="1" x14ac:dyDescent="0.25">
      <c r="B3" s="44"/>
      <c r="C3" s="44"/>
      <c r="D3" s="44"/>
      <c r="E3" s="44"/>
      <c r="F3" s="44"/>
      <c r="G3" s="44"/>
      <c r="H3" s="44"/>
      <c r="I3" s="45"/>
      <c r="J3" s="3"/>
    </row>
    <row r="4" spans="2:10" ht="15.75" x14ac:dyDescent="0.25">
      <c r="B4" s="160" t="s">
        <v>51</v>
      </c>
      <c r="C4" s="160"/>
      <c r="D4" s="160"/>
      <c r="E4" s="160"/>
      <c r="F4" s="160"/>
      <c r="G4" s="160"/>
      <c r="H4" s="160"/>
      <c r="I4" s="160"/>
    </row>
    <row r="5" spans="2:10" ht="24.75" customHeight="1" x14ac:dyDescent="0.25">
      <c r="B5" s="44"/>
      <c r="C5" s="44"/>
      <c r="D5" s="44"/>
      <c r="E5" s="44"/>
      <c r="F5" s="44"/>
      <c r="G5" s="44"/>
      <c r="H5" s="44"/>
      <c r="I5" s="45"/>
    </row>
    <row r="6" spans="2:10" ht="25.5" x14ac:dyDescent="0.25">
      <c r="B6" s="143" t="s">
        <v>6</v>
      </c>
      <c r="C6" s="144"/>
      <c r="D6" s="144"/>
      <c r="E6" s="145"/>
      <c r="F6" s="29" t="s">
        <v>126</v>
      </c>
      <c r="G6" s="29" t="s">
        <v>63</v>
      </c>
      <c r="H6" s="29" t="s">
        <v>159</v>
      </c>
      <c r="I6" s="29" t="s">
        <v>46</v>
      </c>
    </row>
    <row r="7" spans="2:10" s="34" customFormat="1" ht="11.25" x14ac:dyDescent="0.2">
      <c r="B7" s="140">
        <v>1</v>
      </c>
      <c r="C7" s="141"/>
      <c r="D7" s="141"/>
      <c r="E7" s="142"/>
      <c r="F7" s="31">
        <v>2</v>
      </c>
      <c r="G7" s="31">
        <v>3</v>
      </c>
      <c r="H7" s="31">
        <v>4</v>
      </c>
      <c r="I7" s="31" t="s">
        <v>40</v>
      </c>
    </row>
    <row r="8" spans="2:10" s="34" customFormat="1" ht="15" customHeight="1" x14ac:dyDescent="0.2">
      <c r="B8" s="147" t="s">
        <v>127</v>
      </c>
      <c r="C8" s="148"/>
      <c r="D8" s="149"/>
      <c r="E8" s="76" t="s">
        <v>128</v>
      </c>
      <c r="F8" s="77"/>
      <c r="G8" s="77"/>
      <c r="H8" s="77"/>
      <c r="I8" s="78"/>
    </row>
    <row r="9" spans="2:10" s="34" customFormat="1" ht="15" customHeight="1" x14ac:dyDescent="0.2">
      <c r="B9" s="147" t="s">
        <v>129</v>
      </c>
      <c r="C9" s="148"/>
      <c r="D9" s="149"/>
      <c r="E9" s="76" t="s">
        <v>130</v>
      </c>
      <c r="F9" s="77"/>
      <c r="G9" s="77"/>
      <c r="H9" s="77"/>
      <c r="I9" s="78"/>
    </row>
    <row r="10" spans="2:10" ht="15" customHeight="1" x14ac:dyDescent="0.25">
      <c r="B10" s="147" t="s">
        <v>131</v>
      </c>
      <c r="C10" s="148"/>
      <c r="D10" s="149"/>
      <c r="E10" s="76" t="s">
        <v>132</v>
      </c>
      <c r="F10" s="79">
        <f>F12+F39+F74</f>
        <v>647400.5</v>
      </c>
      <c r="G10" s="79">
        <f t="shared" ref="G10:H10" si="0">G12+G39+G74</f>
        <v>910743.4</v>
      </c>
      <c r="H10" s="79">
        <f t="shared" si="0"/>
        <v>871679.02</v>
      </c>
      <c r="I10" s="80">
        <f>H10/G10</f>
        <v>0.95710715004906977</v>
      </c>
    </row>
    <row r="11" spans="2:10" s="106" customFormat="1" ht="15" customHeight="1" x14ac:dyDescent="0.25">
      <c r="B11" s="109"/>
      <c r="C11" s="110"/>
      <c r="D11" s="111"/>
      <c r="E11" s="81"/>
      <c r="F11" s="104"/>
      <c r="G11" s="104"/>
      <c r="H11" s="104"/>
      <c r="I11" s="105"/>
    </row>
    <row r="12" spans="2:10" s="106" customFormat="1" ht="15" customHeight="1" x14ac:dyDescent="0.25">
      <c r="B12" s="150" t="s">
        <v>133</v>
      </c>
      <c r="C12" s="151"/>
      <c r="D12" s="152"/>
      <c r="E12" s="82" t="s">
        <v>134</v>
      </c>
      <c r="F12" s="104">
        <f>F13</f>
        <v>57290.5</v>
      </c>
      <c r="G12" s="104">
        <f>G13</f>
        <v>214791</v>
      </c>
      <c r="H12" s="104">
        <f>H13</f>
        <v>201876.83000000002</v>
      </c>
      <c r="I12" s="105">
        <f t="shared" ref="I12:I95" si="1">H12/G12</f>
        <v>0.93987564655874789</v>
      </c>
    </row>
    <row r="13" spans="2:10" s="106" customFormat="1" ht="15" customHeight="1" x14ac:dyDescent="0.25">
      <c r="B13" s="153">
        <v>11</v>
      </c>
      <c r="C13" s="153"/>
      <c r="D13" s="153"/>
      <c r="E13" s="82" t="s">
        <v>135</v>
      </c>
      <c r="F13" s="104">
        <f>F14+F21+F28</f>
        <v>57290.5</v>
      </c>
      <c r="G13" s="104">
        <f t="shared" ref="G13" si="2">G14+G21+G28</f>
        <v>214791</v>
      </c>
      <c r="H13" s="104">
        <f>H14+H21+H28</f>
        <v>201876.83000000002</v>
      </c>
      <c r="I13" s="105">
        <f t="shared" si="1"/>
        <v>0.93987564655874789</v>
      </c>
    </row>
    <row r="14" spans="2:10" s="106" customFormat="1" ht="15" customHeight="1" x14ac:dyDescent="0.25">
      <c r="B14" s="83"/>
      <c r="C14" s="84"/>
      <c r="D14" s="85"/>
      <c r="E14" s="86" t="s">
        <v>136</v>
      </c>
      <c r="F14" s="104">
        <f>F15</f>
        <v>6535.5</v>
      </c>
      <c r="G14" s="104">
        <f>G15</f>
        <v>10990</v>
      </c>
      <c r="H14" s="104">
        <f>H15</f>
        <v>6477.8600000000006</v>
      </c>
      <c r="I14" s="105">
        <f>I15</f>
        <v>0.58943221110100097</v>
      </c>
    </row>
    <row r="15" spans="2:10" s="106" customFormat="1" ht="15" customHeight="1" x14ac:dyDescent="0.25">
      <c r="B15" s="154">
        <v>3</v>
      </c>
      <c r="C15" s="155"/>
      <c r="D15" s="156"/>
      <c r="E15" s="107" t="s">
        <v>4</v>
      </c>
      <c r="F15" s="97">
        <f t="shared" ref="F15:H15" si="3">F16</f>
        <v>6535.5</v>
      </c>
      <c r="G15" s="97">
        <f t="shared" si="3"/>
        <v>10990</v>
      </c>
      <c r="H15" s="97">
        <f t="shared" si="3"/>
        <v>6477.8600000000006</v>
      </c>
      <c r="I15" s="108">
        <f t="shared" si="1"/>
        <v>0.58943221110100097</v>
      </c>
    </row>
    <row r="16" spans="2:10" s="106" customFormat="1" ht="15" customHeight="1" x14ac:dyDescent="0.25">
      <c r="B16" s="157">
        <v>32</v>
      </c>
      <c r="C16" s="158"/>
      <c r="D16" s="159"/>
      <c r="E16" s="96" t="s">
        <v>11</v>
      </c>
      <c r="F16" s="97">
        <f>SUM(F17:F20)</f>
        <v>6535.5</v>
      </c>
      <c r="G16" s="97">
        <f t="shared" ref="G16:H16" si="4">SUM(G17:G20)</f>
        <v>10990</v>
      </c>
      <c r="H16" s="97">
        <f t="shared" si="4"/>
        <v>6477.8600000000006</v>
      </c>
      <c r="I16" s="108">
        <f t="shared" si="1"/>
        <v>0.58943221110100097</v>
      </c>
    </row>
    <row r="17" spans="2:9" s="106" customFormat="1" ht="15" customHeight="1" x14ac:dyDescent="0.25">
      <c r="B17" s="157">
        <v>3211</v>
      </c>
      <c r="C17" s="158"/>
      <c r="D17" s="159"/>
      <c r="E17" s="98" t="s">
        <v>32</v>
      </c>
      <c r="F17" s="97">
        <v>0</v>
      </c>
      <c r="G17" s="97">
        <v>2500</v>
      </c>
      <c r="H17" s="69">
        <v>2291.1</v>
      </c>
      <c r="I17" s="108">
        <f t="shared" ref="I17:I18" si="5">H17/G17</f>
        <v>0.91643999999999992</v>
      </c>
    </row>
    <row r="18" spans="2:9" s="106" customFormat="1" ht="15" customHeight="1" x14ac:dyDescent="0.25">
      <c r="B18" s="157">
        <v>3213</v>
      </c>
      <c r="C18" s="158"/>
      <c r="D18" s="159"/>
      <c r="E18" s="98" t="s">
        <v>146</v>
      </c>
      <c r="F18" s="97">
        <v>0</v>
      </c>
      <c r="G18" s="97">
        <v>1265</v>
      </c>
      <c r="H18" s="69">
        <v>1410</v>
      </c>
      <c r="I18" s="108">
        <f t="shared" si="5"/>
        <v>1.1146245059288538</v>
      </c>
    </row>
    <row r="19" spans="2:9" s="106" customFormat="1" ht="15" customHeight="1" x14ac:dyDescent="0.25">
      <c r="B19" s="157">
        <v>3221</v>
      </c>
      <c r="C19" s="158"/>
      <c r="D19" s="159"/>
      <c r="E19" s="98" t="s">
        <v>83</v>
      </c>
      <c r="F19" s="97">
        <v>2088</v>
      </c>
      <c r="G19" s="97">
        <v>2093</v>
      </c>
      <c r="H19" s="69">
        <v>2092.2600000000002</v>
      </c>
      <c r="I19" s="108">
        <f t="shared" si="1"/>
        <v>0.99964644051600582</v>
      </c>
    </row>
    <row r="20" spans="2:9" s="106" customFormat="1" ht="15" customHeight="1" x14ac:dyDescent="0.25">
      <c r="B20" s="157">
        <v>3239</v>
      </c>
      <c r="C20" s="158"/>
      <c r="D20" s="159"/>
      <c r="E20" s="98" t="s">
        <v>96</v>
      </c>
      <c r="F20" s="97">
        <v>4447.5</v>
      </c>
      <c r="G20" s="97">
        <v>5132</v>
      </c>
      <c r="H20" s="69">
        <v>684.5</v>
      </c>
      <c r="I20" s="108">
        <f t="shared" ref="I20" si="6">H20/G20</f>
        <v>0.13337879968823071</v>
      </c>
    </row>
    <row r="21" spans="2:9" s="106" customFormat="1" ht="15" customHeight="1" x14ac:dyDescent="0.25">
      <c r="B21" s="93"/>
      <c r="C21" s="94"/>
      <c r="D21" s="95"/>
      <c r="E21" s="86" t="s">
        <v>139</v>
      </c>
      <c r="F21" s="104">
        <f>F25+F22</f>
        <v>5217</v>
      </c>
      <c r="G21" s="104">
        <f t="shared" ref="G21:H21" si="7">G25+G22</f>
        <v>37903</v>
      </c>
      <c r="H21" s="104">
        <f t="shared" si="7"/>
        <v>38676.699999999997</v>
      </c>
      <c r="I21" s="105">
        <f>I25</f>
        <v>1.0418940870695257</v>
      </c>
    </row>
    <row r="22" spans="2:9" s="106" customFormat="1" ht="15" customHeight="1" x14ac:dyDescent="0.25">
      <c r="B22" s="154">
        <v>3</v>
      </c>
      <c r="C22" s="155"/>
      <c r="D22" s="156"/>
      <c r="E22" s="107" t="s">
        <v>4</v>
      </c>
      <c r="F22" s="97">
        <f t="shared" ref="F22:H23" si="8">F23</f>
        <v>0</v>
      </c>
      <c r="G22" s="97">
        <f t="shared" si="8"/>
        <v>19435</v>
      </c>
      <c r="H22" s="97">
        <f t="shared" si="8"/>
        <v>19435</v>
      </c>
      <c r="I22" s="108">
        <f t="shared" ref="I22:I24" si="9">H22/G22</f>
        <v>1</v>
      </c>
    </row>
    <row r="23" spans="2:9" s="106" customFormat="1" ht="15" customHeight="1" x14ac:dyDescent="0.25">
      <c r="B23" s="157">
        <v>32</v>
      </c>
      <c r="C23" s="158"/>
      <c r="D23" s="159"/>
      <c r="E23" s="96" t="s">
        <v>11</v>
      </c>
      <c r="F23" s="97">
        <f t="shared" si="8"/>
        <v>0</v>
      </c>
      <c r="G23" s="97">
        <f t="shared" si="8"/>
        <v>19435</v>
      </c>
      <c r="H23" s="97">
        <f t="shared" si="8"/>
        <v>19435</v>
      </c>
      <c r="I23" s="108">
        <f t="shared" si="9"/>
        <v>1</v>
      </c>
    </row>
    <row r="24" spans="2:9" s="106" customFormat="1" ht="15" customHeight="1" x14ac:dyDescent="0.25">
      <c r="B24" s="157">
        <v>3238</v>
      </c>
      <c r="C24" s="158"/>
      <c r="D24" s="159"/>
      <c r="E24" s="98" t="s">
        <v>95</v>
      </c>
      <c r="F24" s="97">
        <v>0</v>
      </c>
      <c r="G24" s="97">
        <v>19435</v>
      </c>
      <c r="H24" s="69">
        <v>19435</v>
      </c>
      <c r="I24" s="108">
        <f t="shared" si="9"/>
        <v>1</v>
      </c>
    </row>
    <row r="25" spans="2:9" s="106" customFormat="1" ht="15" customHeight="1" x14ac:dyDescent="0.25">
      <c r="B25" s="154">
        <v>4</v>
      </c>
      <c r="C25" s="155"/>
      <c r="D25" s="156"/>
      <c r="E25" s="107" t="s">
        <v>140</v>
      </c>
      <c r="F25" s="97">
        <f t="shared" ref="F25:H26" si="10">F26</f>
        <v>5217</v>
      </c>
      <c r="G25" s="97">
        <f t="shared" si="10"/>
        <v>18468</v>
      </c>
      <c r="H25" s="97">
        <f t="shared" si="10"/>
        <v>19241.7</v>
      </c>
      <c r="I25" s="108">
        <f t="shared" si="1"/>
        <v>1.0418940870695257</v>
      </c>
    </row>
    <row r="26" spans="2:9" s="106" customFormat="1" ht="15" customHeight="1" x14ac:dyDescent="0.25">
      <c r="B26" s="157">
        <v>42</v>
      </c>
      <c r="C26" s="158"/>
      <c r="D26" s="159"/>
      <c r="E26" s="96" t="s">
        <v>141</v>
      </c>
      <c r="F26" s="97">
        <f t="shared" si="10"/>
        <v>5217</v>
      </c>
      <c r="G26" s="97">
        <f t="shared" si="10"/>
        <v>18468</v>
      </c>
      <c r="H26" s="97">
        <f t="shared" si="10"/>
        <v>19241.7</v>
      </c>
      <c r="I26" s="108">
        <f t="shared" si="1"/>
        <v>1.0418940870695257</v>
      </c>
    </row>
    <row r="27" spans="2:9" s="106" customFormat="1" ht="15" customHeight="1" x14ac:dyDescent="0.25">
      <c r="B27" s="161">
        <v>4221</v>
      </c>
      <c r="C27" s="161"/>
      <c r="D27" s="161"/>
      <c r="E27" s="98" t="s">
        <v>109</v>
      </c>
      <c r="F27" s="97">
        <v>5217</v>
      </c>
      <c r="G27" s="97">
        <v>18468</v>
      </c>
      <c r="H27" s="69">
        <v>19241.7</v>
      </c>
      <c r="I27" s="108">
        <f t="shared" si="1"/>
        <v>1.0418940870695257</v>
      </c>
    </row>
    <row r="28" spans="2:9" s="106" customFormat="1" ht="15" customHeight="1" x14ac:dyDescent="0.25">
      <c r="B28" s="93"/>
      <c r="C28" s="94"/>
      <c r="D28" s="95"/>
      <c r="E28" s="86" t="s">
        <v>137</v>
      </c>
      <c r="F28" s="104">
        <f>F32+F29</f>
        <v>45538</v>
      </c>
      <c r="G28" s="104">
        <f t="shared" ref="G28:H28" si="11">G32+G29</f>
        <v>165898</v>
      </c>
      <c r="H28" s="104">
        <f t="shared" si="11"/>
        <v>156722.27000000002</v>
      </c>
      <c r="I28" s="105">
        <f t="shared" ref="I28:I35" si="12">H28/G28</f>
        <v>0.94469053273698311</v>
      </c>
    </row>
    <row r="29" spans="2:9" s="106" customFormat="1" ht="15" customHeight="1" x14ac:dyDescent="0.25">
      <c r="B29" s="154">
        <v>3</v>
      </c>
      <c r="C29" s="155"/>
      <c r="D29" s="156"/>
      <c r="E29" s="107" t="s">
        <v>4</v>
      </c>
      <c r="F29" s="97">
        <f t="shared" ref="F29:H30" si="13">F30</f>
        <v>14763</v>
      </c>
      <c r="G29" s="97">
        <f t="shared" si="13"/>
        <v>29500</v>
      </c>
      <c r="H29" s="97">
        <f t="shared" si="13"/>
        <v>12552.5</v>
      </c>
      <c r="I29" s="108">
        <f t="shared" ref="I29:I30" si="14">H29/G29</f>
        <v>0.42550847457627117</v>
      </c>
    </row>
    <row r="30" spans="2:9" s="106" customFormat="1" ht="15" customHeight="1" x14ac:dyDescent="0.25">
      <c r="B30" s="157">
        <v>32</v>
      </c>
      <c r="C30" s="158"/>
      <c r="D30" s="159"/>
      <c r="E30" s="96" t="s">
        <v>11</v>
      </c>
      <c r="F30" s="97">
        <f t="shared" si="13"/>
        <v>14763</v>
      </c>
      <c r="G30" s="97">
        <f t="shared" si="13"/>
        <v>29500</v>
      </c>
      <c r="H30" s="97">
        <f t="shared" si="13"/>
        <v>12552.5</v>
      </c>
      <c r="I30" s="108">
        <f t="shared" si="14"/>
        <v>0.42550847457627117</v>
      </c>
    </row>
    <row r="31" spans="2:9" s="106" customFormat="1" ht="15" customHeight="1" x14ac:dyDescent="0.25">
      <c r="B31" s="161">
        <v>3232</v>
      </c>
      <c r="C31" s="161"/>
      <c r="D31" s="161"/>
      <c r="E31" s="98" t="s">
        <v>138</v>
      </c>
      <c r="F31" s="97">
        <v>14763</v>
      </c>
      <c r="G31" s="97">
        <v>29500</v>
      </c>
      <c r="H31" s="69">
        <v>12552.5</v>
      </c>
      <c r="I31" s="108">
        <f>H31/G31</f>
        <v>0.42550847457627117</v>
      </c>
    </row>
    <row r="32" spans="2:9" s="106" customFormat="1" ht="15" customHeight="1" x14ac:dyDescent="0.25">
      <c r="B32" s="154">
        <v>4</v>
      </c>
      <c r="C32" s="155"/>
      <c r="D32" s="156"/>
      <c r="E32" s="107" t="s">
        <v>140</v>
      </c>
      <c r="F32" s="97">
        <f>F33+F36</f>
        <v>30775</v>
      </c>
      <c r="G32" s="97">
        <f t="shared" ref="G32:H32" si="15">G33+G36</f>
        <v>136398</v>
      </c>
      <c r="H32" s="97">
        <f t="shared" si="15"/>
        <v>144169.77000000002</v>
      </c>
      <c r="I32" s="108">
        <f t="shared" si="12"/>
        <v>1.0569786213874106</v>
      </c>
    </row>
    <row r="33" spans="2:9" s="106" customFormat="1" ht="15" customHeight="1" x14ac:dyDescent="0.25">
      <c r="B33" s="157">
        <v>42</v>
      </c>
      <c r="C33" s="158"/>
      <c r="D33" s="159"/>
      <c r="E33" s="96" t="s">
        <v>141</v>
      </c>
      <c r="F33" s="97">
        <f>F34+F35</f>
        <v>0</v>
      </c>
      <c r="G33" s="97">
        <f>G34+G35</f>
        <v>10610</v>
      </c>
      <c r="H33" s="97">
        <f>H34+H35</f>
        <v>10607.51</v>
      </c>
      <c r="I33" s="108">
        <f t="shared" si="12"/>
        <v>0.99976531573986804</v>
      </c>
    </row>
    <row r="34" spans="2:9" s="106" customFormat="1" ht="15" customHeight="1" x14ac:dyDescent="0.25">
      <c r="B34" s="161">
        <v>4221</v>
      </c>
      <c r="C34" s="161"/>
      <c r="D34" s="161"/>
      <c r="E34" s="98" t="s">
        <v>109</v>
      </c>
      <c r="F34" s="97">
        <v>0</v>
      </c>
      <c r="G34" s="97">
        <v>6903</v>
      </c>
      <c r="H34" s="69">
        <v>6900.13</v>
      </c>
      <c r="I34" s="108">
        <f t="shared" si="12"/>
        <v>0.99958423873678115</v>
      </c>
    </row>
    <row r="35" spans="2:9" s="106" customFormat="1" ht="15" customHeight="1" x14ac:dyDescent="0.25">
      <c r="B35" s="161">
        <v>4223</v>
      </c>
      <c r="C35" s="161"/>
      <c r="D35" s="161"/>
      <c r="E35" s="98" t="s">
        <v>119</v>
      </c>
      <c r="F35" s="97">
        <v>0</v>
      </c>
      <c r="G35" s="97">
        <v>3707</v>
      </c>
      <c r="H35" s="69">
        <v>3707.38</v>
      </c>
      <c r="I35" s="108">
        <f t="shared" si="12"/>
        <v>1.0001025087671973</v>
      </c>
    </row>
    <row r="36" spans="2:9" s="106" customFormat="1" ht="15" customHeight="1" x14ac:dyDescent="0.25">
      <c r="B36" s="161">
        <v>45</v>
      </c>
      <c r="C36" s="161"/>
      <c r="D36" s="161"/>
      <c r="E36" s="98" t="s">
        <v>113</v>
      </c>
      <c r="F36" s="97">
        <f t="shared" ref="F36:H36" si="16">F37</f>
        <v>30775</v>
      </c>
      <c r="G36" s="97">
        <f t="shared" si="16"/>
        <v>125788</v>
      </c>
      <c r="H36" s="69">
        <f t="shared" si="16"/>
        <v>133562.26</v>
      </c>
      <c r="I36" s="108">
        <f t="shared" si="1"/>
        <v>1.0618044646548161</v>
      </c>
    </row>
    <row r="37" spans="2:9" s="106" customFormat="1" ht="15" customHeight="1" x14ac:dyDescent="0.25">
      <c r="B37" s="157">
        <v>4551</v>
      </c>
      <c r="C37" s="158"/>
      <c r="D37" s="159"/>
      <c r="E37" s="98" t="s">
        <v>114</v>
      </c>
      <c r="F37" s="97">
        <v>30775</v>
      </c>
      <c r="G37" s="97">
        <v>125788</v>
      </c>
      <c r="H37" s="69">
        <v>133562.26</v>
      </c>
      <c r="I37" s="108">
        <f t="shared" si="1"/>
        <v>1.0618044646548161</v>
      </c>
    </row>
    <row r="38" spans="2:9" ht="15" customHeight="1" x14ac:dyDescent="0.25">
      <c r="B38" s="90"/>
      <c r="C38" s="91"/>
      <c r="D38" s="92"/>
      <c r="E38" s="37"/>
      <c r="F38" s="88"/>
      <c r="G38" s="88"/>
      <c r="H38" s="88"/>
      <c r="I38" s="89"/>
    </row>
    <row r="39" spans="2:9" ht="15" customHeight="1" x14ac:dyDescent="0.25">
      <c r="B39" s="150" t="s">
        <v>142</v>
      </c>
      <c r="C39" s="151"/>
      <c r="D39" s="152"/>
      <c r="E39" s="82" t="s">
        <v>143</v>
      </c>
      <c r="F39" s="79">
        <f t="shared" ref="F39:H40" si="17">F40</f>
        <v>573840</v>
      </c>
      <c r="G39" s="79">
        <f t="shared" si="17"/>
        <v>649178</v>
      </c>
      <c r="H39" s="79">
        <f t="shared" si="17"/>
        <v>640970.14</v>
      </c>
      <c r="I39" s="80">
        <f t="shared" si="1"/>
        <v>0.98735653395524803</v>
      </c>
    </row>
    <row r="40" spans="2:9" ht="15" customHeight="1" x14ac:dyDescent="0.25">
      <c r="B40" s="153">
        <v>11</v>
      </c>
      <c r="C40" s="153"/>
      <c r="D40" s="153"/>
      <c r="E40" s="82" t="s">
        <v>135</v>
      </c>
      <c r="F40" s="79">
        <f t="shared" si="17"/>
        <v>573840</v>
      </c>
      <c r="G40" s="79">
        <f t="shared" si="17"/>
        <v>649178</v>
      </c>
      <c r="H40" s="79">
        <f t="shared" si="17"/>
        <v>640970.14</v>
      </c>
      <c r="I40" s="80">
        <f t="shared" si="1"/>
        <v>0.98735653395524803</v>
      </c>
    </row>
    <row r="41" spans="2:9" ht="15" customHeight="1" x14ac:dyDescent="0.25">
      <c r="B41" s="165">
        <v>3</v>
      </c>
      <c r="C41" s="166"/>
      <c r="D41" s="167"/>
      <c r="E41" s="87" t="s">
        <v>4</v>
      </c>
      <c r="F41" s="88">
        <f>F42+F46+F69</f>
        <v>573840</v>
      </c>
      <c r="G41" s="88">
        <f>G42+G46+G69</f>
        <v>649178</v>
      </c>
      <c r="H41" s="88">
        <f>H42+H46+H69</f>
        <v>640970.14</v>
      </c>
      <c r="I41" s="89">
        <f t="shared" si="1"/>
        <v>0.98735653395524803</v>
      </c>
    </row>
    <row r="42" spans="2:9" ht="15" customHeight="1" x14ac:dyDescent="0.25">
      <c r="B42" s="162">
        <v>31</v>
      </c>
      <c r="C42" s="163"/>
      <c r="D42" s="164"/>
      <c r="E42" s="35" t="s">
        <v>5</v>
      </c>
      <c r="F42" s="88">
        <f>F43+F44+F45</f>
        <v>476600</v>
      </c>
      <c r="G42" s="88">
        <f>G43+G44+G45</f>
        <v>552830</v>
      </c>
      <c r="H42" s="88">
        <f>H43+H44+H45</f>
        <v>545362.27</v>
      </c>
      <c r="I42" s="89">
        <f t="shared" si="1"/>
        <v>0.98649181484362281</v>
      </c>
    </row>
    <row r="43" spans="2:9" ht="15" customHeight="1" x14ac:dyDescent="0.25">
      <c r="B43" s="162">
        <v>3111</v>
      </c>
      <c r="C43" s="163"/>
      <c r="D43" s="164"/>
      <c r="E43" s="37" t="s">
        <v>30</v>
      </c>
      <c r="F43" s="88">
        <v>393600</v>
      </c>
      <c r="G43" s="88">
        <v>459640</v>
      </c>
      <c r="H43" s="66">
        <v>454005.38</v>
      </c>
      <c r="I43" s="89">
        <f t="shared" si="1"/>
        <v>0.98774123226873212</v>
      </c>
    </row>
    <row r="44" spans="2:9" ht="15" customHeight="1" x14ac:dyDescent="0.25">
      <c r="B44" s="168">
        <v>3121</v>
      </c>
      <c r="C44" s="168"/>
      <c r="D44" s="168"/>
      <c r="E44" s="37" t="s">
        <v>76</v>
      </c>
      <c r="F44" s="88">
        <v>24000</v>
      </c>
      <c r="G44" s="88">
        <v>24420</v>
      </c>
      <c r="H44" s="66">
        <v>23519.85</v>
      </c>
      <c r="I44" s="89">
        <f t="shared" si="1"/>
        <v>0.96313882063882061</v>
      </c>
    </row>
    <row r="45" spans="2:9" ht="15" customHeight="1" x14ac:dyDescent="0.25">
      <c r="B45" s="162">
        <v>3132</v>
      </c>
      <c r="C45" s="163"/>
      <c r="D45" s="164"/>
      <c r="E45" s="37" t="s">
        <v>144</v>
      </c>
      <c r="F45" s="88">
        <v>59000</v>
      </c>
      <c r="G45" s="88">
        <v>68770</v>
      </c>
      <c r="H45" s="66">
        <v>67837.039999999994</v>
      </c>
      <c r="I45" s="89">
        <f t="shared" si="1"/>
        <v>0.98643361931074591</v>
      </c>
    </row>
    <row r="46" spans="2:9" ht="15" customHeight="1" x14ac:dyDescent="0.25">
      <c r="B46" s="162">
        <v>32</v>
      </c>
      <c r="C46" s="163"/>
      <c r="D46" s="164"/>
      <c r="E46" s="35" t="s">
        <v>11</v>
      </c>
      <c r="F46" s="88">
        <f>SUM(F47:F68)</f>
        <v>96690</v>
      </c>
      <c r="G46" s="88">
        <f>SUM(G47:G68)</f>
        <v>95818</v>
      </c>
      <c r="H46" s="88">
        <f>SUM(H47:H68)</f>
        <v>95077.87</v>
      </c>
      <c r="I46" s="89">
        <f t="shared" si="1"/>
        <v>0.99227566845477877</v>
      </c>
    </row>
    <row r="47" spans="2:9" ht="15" customHeight="1" x14ac:dyDescent="0.25">
      <c r="B47" s="162">
        <v>3211</v>
      </c>
      <c r="C47" s="163"/>
      <c r="D47" s="164"/>
      <c r="E47" s="37" t="s">
        <v>32</v>
      </c>
      <c r="F47" s="88">
        <v>1100</v>
      </c>
      <c r="G47" s="88">
        <v>500</v>
      </c>
      <c r="H47" s="66">
        <v>835.36</v>
      </c>
      <c r="I47" s="89">
        <f t="shared" si="1"/>
        <v>1.67072</v>
      </c>
    </row>
    <row r="48" spans="2:9" ht="15" customHeight="1" x14ac:dyDescent="0.25">
      <c r="B48" s="162">
        <v>3212</v>
      </c>
      <c r="C48" s="163"/>
      <c r="D48" s="164"/>
      <c r="E48" s="37" t="s">
        <v>145</v>
      </c>
      <c r="F48" s="88">
        <v>11500</v>
      </c>
      <c r="G48" s="88">
        <v>10608</v>
      </c>
      <c r="H48" s="66">
        <v>9867.8700000000008</v>
      </c>
      <c r="I48" s="89">
        <f t="shared" si="1"/>
        <v>0.93022907239819008</v>
      </c>
    </row>
    <row r="49" spans="2:9" ht="15" customHeight="1" x14ac:dyDescent="0.25">
      <c r="B49" s="162">
        <v>3213</v>
      </c>
      <c r="C49" s="163"/>
      <c r="D49" s="164"/>
      <c r="E49" s="37" t="s">
        <v>146</v>
      </c>
      <c r="F49" s="88">
        <v>1100</v>
      </c>
      <c r="G49" s="88">
        <v>1200</v>
      </c>
      <c r="H49" s="66">
        <v>842.5</v>
      </c>
      <c r="I49" s="89">
        <f t="shared" si="1"/>
        <v>0.70208333333333328</v>
      </c>
    </row>
    <row r="50" spans="2:9" ht="15" customHeight="1" x14ac:dyDescent="0.25">
      <c r="B50" s="162">
        <v>3214</v>
      </c>
      <c r="C50" s="163"/>
      <c r="D50" s="164"/>
      <c r="E50" s="37" t="s">
        <v>81</v>
      </c>
      <c r="F50" s="88">
        <v>130</v>
      </c>
      <c r="G50" s="88">
        <v>350</v>
      </c>
      <c r="H50" s="66">
        <v>250.5</v>
      </c>
      <c r="I50" s="89">
        <f t="shared" si="1"/>
        <v>0.71571428571428575</v>
      </c>
    </row>
    <row r="51" spans="2:9" ht="15" customHeight="1" x14ac:dyDescent="0.25">
      <c r="B51" s="162">
        <v>3221</v>
      </c>
      <c r="C51" s="163"/>
      <c r="D51" s="164"/>
      <c r="E51" s="37" t="s">
        <v>83</v>
      </c>
      <c r="F51" s="88">
        <v>4000</v>
      </c>
      <c r="G51" s="88">
        <v>6045</v>
      </c>
      <c r="H51" s="66">
        <v>4699.1000000000004</v>
      </c>
      <c r="I51" s="89">
        <f t="shared" si="1"/>
        <v>0.77735318444995871</v>
      </c>
    </row>
    <row r="52" spans="2:9" ht="15" customHeight="1" x14ac:dyDescent="0.25">
      <c r="B52" s="162">
        <v>3223</v>
      </c>
      <c r="C52" s="163"/>
      <c r="D52" s="164"/>
      <c r="E52" s="37" t="s">
        <v>84</v>
      </c>
      <c r="F52" s="88">
        <v>27000</v>
      </c>
      <c r="G52" s="88">
        <v>26000</v>
      </c>
      <c r="H52" s="66">
        <v>25381.51</v>
      </c>
      <c r="I52" s="89">
        <f t="shared" si="1"/>
        <v>0.97621192307692306</v>
      </c>
    </row>
    <row r="53" spans="2:9" ht="15" customHeight="1" x14ac:dyDescent="0.25">
      <c r="B53" s="162">
        <v>3224</v>
      </c>
      <c r="C53" s="163"/>
      <c r="D53" s="164"/>
      <c r="E53" s="37" t="s">
        <v>147</v>
      </c>
      <c r="F53" s="88">
        <v>140</v>
      </c>
      <c r="G53" s="88">
        <v>400</v>
      </c>
      <c r="H53" s="66">
        <v>266.57</v>
      </c>
      <c r="I53" s="89">
        <f t="shared" si="1"/>
        <v>0.66642499999999993</v>
      </c>
    </row>
    <row r="54" spans="2:9" ht="15" customHeight="1" x14ac:dyDescent="0.25">
      <c r="B54" s="162">
        <v>3225</v>
      </c>
      <c r="C54" s="163"/>
      <c r="D54" s="164"/>
      <c r="E54" s="37" t="s">
        <v>148</v>
      </c>
      <c r="F54" s="88">
        <v>330</v>
      </c>
      <c r="G54" s="88">
        <v>800</v>
      </c>
      <c r="H54" s="66">
        <v>7398.07</v>
      </c>
      <c r="I54" s="89">
        <f t="shared" si="1"/>
        <v>9.2475874999999998</v>
      </c>
    </row>
    <row r="55" spans="2:9" ht="15" customHeight="1" x14ac:dyDescent="0.25">
      <c r="B55" s="162">
        <v>3227</v>
      </c>
      <c r="C55" s="163"/>
      <c r="D55" s="164"/>
      <c r="E55" s="37" t="s">
        <v>87</v>
      </c>
      <c r="F55" s="88">
        <v>140</v>
      </c>
      <c r="G55" s="88">
        <v>700</v>
      </c>
      <c r="H55" s="66">
        <v>783.36</v>
      </c>
      <c r="I55" s="89">
        <f t="shared" si="1"/>
        <v>1.1190857142857142</v>
      </c>
    </row>
    <row r="56" spans="2:9" ht="15" customHeight="1" x14ac:dyDescent="0.25">
      <c r="B56" s="162">
        <v>3231</v>
      </c>
      <c r="C56" s="163"/>
      <c r="D56" s="164"/>
      <c r="E56" s="37" t="s">
        <v>89</v>
      </c>
      <c r="F56" s="88">
        <v>6300</v>
      </c>
      <c r="G56" s="88">
        <v>6200</v>
      </c>
      <c r="H56" s="66">
        <v>6107.73</v>
      </c>
      <c r="I56" s="89">
        <f t="shared" si="1"/>
        <v>0.98511774193548385</v>
      </c>
    </row>
    <row r="57" spans="2:9" ht="15" customHeight="1" x14ac:dyDescent="0.25">
      <c r="B57" s="162">
        <v>3232</v>
      </c>
      <c r="C57" s="163"/>
      <c r="D57" s="164"/>
      <c r="E57" s="37" t="s">
        <v>138</v>
      </c>
      <c r="F57" s="88">
        <v>12000</v>
      </c>
      <c r="G57" s="88">
        <v>20000</v>
      </c>
      <c r="H57" s="66">
        <v>12227.34</v>
      </c>
      <c r="I57" s="89">
        <f t="shared" si="1"/>
        <v>0.61136699999999999</v>
      </c>
    </row>
    <row r="58" spans="2:9" ht="15" customHeight="1" x14ac:dyDescent="0.25">
      <c r="B58" s="162">
        <v>3233</v>
      </c>
      <c r="C58" s="163"/>
      <c r="D58" s="164"/>
      <c r="E58" s="37" t="s">
        <v>91</v>
      </c>
      <c r="F58" s="88">
        <v>0</v>
      </c>
      <c r="G58" s="88">
        <v>500</v>
      </c>
      <c r="H58" s="66">
        <v>497.7</v>
      </c>
      <c r="I58" s="89">
        <f t="shared" si="1"/>
        <v>0.99539999999999995</v>
      </c>
    </row>
    <row r="59" spans="2:9" ht="15" customHeight="1" x14ac:dyDescent="0.25">
      <c r="B59" s="162">
        <v>3234</v>
      </c>
      <c r="C59" s="163"/>
      <c r="D59" s="164"/>
      <c r="E59" s="37" t="s">
        <v>92</v>
      </c>
      <c r="F59" s="88">
        <v>7800</v>
      </c>
      <c r="G59" s="88">
        <v>8400</v>
      </c>
      <c r="H59" s="66">
        <v>10830.82</v>
      </c>
      <c r="I59" s="89">
        <f t="shared" si="1"/>
        <v>1.2893833333333333</v>
      </c>
    </row>
    <row r="60" spans="2:9" ht="15" customHeight="1" x14ac:dyDescent="0.25">
      <c r="B60" s="162">
        <v>3235</v>
      </c>
      <c r="C60" s="163"/>
      <c r="D60" s="164"/>
      <c r="E60" s="37" t="s">
        <v>93</v>
      </c>
      <c r="F60" s="88">
        <v>1195</v>
      </c>
      <c r="G60" s="88">
        <v>1195</v>
      </c>
      <c r="H60" s="66">
        <v>1194.48</v>
      </c>
      <c r="I60" s="89">
        <f t="shared" si="1"/>
        <v>0.99956485355648539</v>
      </c>
    </row>
    <row r="61" spans="2:9" ht="15" customHeight="1" x14ac:dyDescent="0.25">
      <c r="B61" s="162">
        <v>3236</v>
      </c>
      <c r="C61" s="163"/>
      <c r="D61" s="164"/>
      <c r="E61" s="37" t="s">
        <v>149</v>
      </c>
      <c r="F61" s="88">
        <v>100</v>
      </c>
      <c r="G61" s="88">
        <v>5100</v>
      </c>
      <c r="H61" s="66">
        <v>4104.6000000000004</v>
      </c>
      <c r="I61" s="89">
        <f t="shared" si="1"/>
        <v>0.80482352941176483</v>
      </c>
    </row>
    <row r="62" spans="2:9" ht="15" customHeight="1" x14ac:dyDescent="0.25">
      <c r="B62" s="162">
        <v>3238</v>
      </c>
      <c r="C62" s="163"/>
      <c r="D62" s="164"/>
      <c r="E62" s="37" t="s">
        <v>95</v>
      </c>
      <c r="F62" s="88">
        <v>18000</v>
      </c>
      <c r="G62" s="88">
        <v>600</v>
      </c>
      <c r="H62" s="66">
        <v>1244</v>
      </c>
      <c r="I62" s="89">
        <f t="shared" si="1"/>
        <v>2.0733333333333333</v>
      </c>
    </row>
    <row r="63" spans="2:9" ht="15" customHeight="1" x14ac:dyDescent="0.25">
      <c r="B63" s="162">
        <v>3239</v>
      </c>
      <c r="C63" s="163"/>
      <c r="D63" s="164"/>
      <c r="E63" s="37" t="s">
        <v>96</v>
      </c>
      <c r="F63" s="88">
        <v>1380</v>
      </c>
      <c r="G63" s="88">
        <v>1600</v>
      </c>
      <c r="H63" s="66">
        <v>2861.33</v>
      </c>
      <c r="I63" s="89">
        <f t="shared" si="1"/>
        <v>1.7883312499999999</v>
      </c>
    </row>
    <row r="64" spans="2:9" ht="15" customHeight="1" x14ac:dyDescent="0.25">
      <c r="B64" s="162">
        <v>3291</v>
      </c>
      <c r="C64" s="163"/>
      <c r="D64" s="164"/>
      <c r="E64" s="37" t="s">
        <v>150</v>
      </c>
      <c r="F64" s="88">
        <v>1000</v>
      </c>
      <c r="G64" s="88">
        <v>500</v>
      </c>
      <c r="H64" s="66">
        <v>528.9</v>
      </c>
      <c r="I64" s="89">
        <f t="shared" si="1"/>
        <v>1.0577999999999999</v>
      </c>
    </row>
    <row r="65" spans="2:9" ht="15" customHeight="1" x14ac:dyDescent="0.25">
      <c r="B65" s="162">
        <v>3292</v>
      </c>
      <c r="C65" s="163"/>
      <c r="D65" s="164"/>
      <c r="E65" s="37" t="s">
        <v>99</v>
      </c>
      <c r="F65" s="88">
        <v>1160</v>
      </c>
      <c r="G65" s="88">
        <v>1320</v>
      </c>
      <c r="H65" s="66">
        <v>1319.12</v>
      </c>
      <c r="I65" s="89">
        <f t="shared" si="1"/>
        <v>0.9993333333333333</v>
      </c>
    </row>
    <row r="66" spans="2:9" ht="15" customHeight="1" x14ac:dyDescent="0.25">
      <c r="B66" s="162">
        <v>3293</v>
      </c>
      <c r="C66" s="163"/>
      <c r="D66" s="164"/>
      <c r="E66" s="37" t="s">
        <v>100</v>
      </c>
      <c r="F66" s="88">
        <v>0</v>
      </c>
      <c r="G66" s="88">
        <v>800</v>
      </c>
      <c r="H66" s="66">
        <v>937.07</v>
      </c>
      <c r="I66" s="89">
        <f t="shared" ref="I66" si="18">H66/G66</f>
        <v>1.1713375000000001</v>
      </c>
    </row>
    <row r="67" spans="2:9" ht="15" customHeight="1" x14ac:dyDescent="0.25">
      <c r="B67" s="162">
        <v>3295</v>
      </c>
      <c r="C67" s="163"/>
      <c r="D67" s="164"/>
      <c r="E67" s="37" t="s">
        <v>101</v>
      </c>
      <c r="F67" s="88">
        <v>2050</v>
      </c>
      <c r="G67" s="88">
        <v>2400</v>
      </c>
      <c r="H67" s="66">
        <v>2370.3200000000002</v>
      </c>
      <c r="I67" s="89">
        <f t="shared" si="1"/>
        <v>0.98763333333333336</v>
      </c>
    </row>
    <row r="68" spans="2:9" ht="15" customHeight="1" x14ac:dyDescent="0.25">
      <c r="B68" s="162">
        <v>3299</v>
      </c>
      <c r="C68" s="163"/>
      <c r="D68" s="164"/>
      <c r="E68" s="37" t="s">
        <v>97</v>
      </c>
      <c r="F68" s="88">
        <v>265</v>
      </c>
      <c r="G68" s="88">
        <v>600</v>
      </c>
      <c r="H68" s="66">
        <v>529.62</v>
      </c>
      <c r="I68" s="89">
        <f t="shared" si="1"/>
        <v>0.88270000000000004</v>
      </c>
    </row>
    <row r="69" spans="2:9" ht="15" customHeight="1" x14ac:dyDescent="0.25">
      <c r="B69" s="162">
        <v>34</v>
      </c>
      <c r="C69" s="163"/>
      <c r="D69" s="164"/>
      <c r="E69" s="35" t="s">
        <v>103</v>
      </c>
      <c r="F69" s="88">
        <f>F70</f>
        <v>550</v>
      </c>
      <c r="G69" s="88">
        <f>G70</f>
        <v>530</v>
      </c>
      <c r="H69" s="88">
        <f>H70</f>
        <v>530</v>
      </c>
      <c r="I69" s="89">
        <f t="shared" si="1"/>
        <v>1</v>
      </c>
    </row>
    <row r="70" spans="2:9" ht="15" customHeight="1" x14ac:dyDescent="0.25">
      <c r="B70" s="162">
        <v>3431</v>
      </c>
      <c r="C70" s="163"/>
      <c r="D70" s="164"/>
      <c r="E70" s="37" t="s">
        <v>151</v>
      </c>
      <c r="F70" s="88">
        <v>550</v>
      </c>
      <c r="G70" s="88">
        <v>530</v>
      </c>
      <c r="H70" s="66">
        <v>530</v>
      </c>
      <c r="I70" s="89">
        <f t="shared" si="1"/>
        <v>1</v>
      </c>
    </row>
    <row r="71" spans="2:9" ht="15" customHeight="1" x14ac:dyDescent="0.25">
      <c r="B71" s="90"/>
      <c r="C71" s="91"/>
      <c r="D71" s="92"/>
      <c r="E71" s="37"/>
      <c r="F71" s="88"/>
      <c r="G71" s="88"/>
      <c r="H71" s="88"/>
      <c r="I71" s="89"/>
    </row>
    <row r="72" spans="2:9" ht="15" customHeight="1" x14ac:dyDescent="0.25">
      <c r="B72" s="90"/>
      <c r="C72" s="91"/>
      <c r="D72" s="92"/>
      <c r="E72" s="37"/>
      <c r="F72" s="88"/>
      <c r="G72" s="88"/>
      <c r="H72" s="88"/>
      <c r="I72" s="89"/>
    </row>
    <row r="73" spans="2:9" ht="15" customHeight="1" x14ac:dyDescent="0.25">
      <c r="B73" s="90"/>
      <c r="C73" s="91"/>
      <c r="D73" s="92"/>
      <c r="E73" s="37"/>
      <c r="F73" s="88"/>
      <c r="G73" s="88"/>
      <c r="H73" s="88"/>
      <c r="I73" s="89"/>
    </row>
    <row r="74" spans="2:9" ht="15" customHeight="1" x14ac:dyDescent="0.25">
      <c r="B74" s="150" t="s">
        <v>152</v>
      </c>
      <c r="C74" s="151"/>
      <c r="D74" s="152"/>
      <c r="E74" s="82" t="s">
        <v>143</v>
      </c>
      <c r="F74" s="79">
        <f>F75+F105+F109</f>
        <v>16270</v>
      </c>
      <c r="G74" s="79">
        <f t="shared" ref="G74:H74" si="19">G75+G105+G109</f>
        <v>46774.400000000001</v>
      </c>
      <c r="H74" s="79">
        <f t="shared" si="19"/>
        <v>28832.05</v>
      </c>
      <c r="I74" s="80">
        <f t="shared" si="1"/>
        <v>0.61640662413627967</v>
      </c>
    </row>
    <row r="75" spans="2:9" ht="15" customHeight="1" x14ac:dyDescent="0.25">
      <c r="B75" s="153">
        <v>31</v>
      </c>
      <c r="C75" s="153"/>
      <c r="D75" s="153"/>
      <c r="E75" s="82" t="s">
        <v>153</v>
      </c>
      <c r="F75" s="79">
        <f>F76+F99</f>
        <v>16270</v>
      </c>
      <c r="G75" s="79">
        <f>G76+G99</f>
        <v>20000</v>
      </c>
      <c r="H75" s="79">
        <f>H76+H99</f>
        <v>2057.67</v>
      </c>
      <c r="I75" s="80">
        <f t="shared" si="1"/>
        <v>0.1028835</v>
      </c>
    </row>
    <row r="76" spans="2:9" ht="15" customHeight="1" x14ac:dyDescent="0.25">
      <c r="B76" s="165">
        <v>3</v>
      </c>
      <c r="C76" s="166"/>
      <c r="D76" s="167"/>
      <c r="E76" s="87" t="s">
        <v>4</v>
      </c>
      <c r="F76" s="88">
        <f>F77+F81+F96</f>
        <v>13650</v>
      </c>
      <c r="G76" s="88">
        <f>G77+G81+G96</f>
        <v>15930</v>
      </c>
      <c r="H76" s="88">
        <f>H77+H81+H96</f>
        <v>44.17</v>
      </c>
      <c r="I76" s="89">
        <f t="shared" si="1"/>
        <v>2.772755806654112E-3</v>
      </c>
    </row>
    <row r="77" spans="2:9" ht="15" customHeight="1" x14ac:dyDescent="0.25">
      <c r="B77" s="162">
        <v>31</v>
      </c>
      <c r="C77" s="163"/>
      <c r="D77" s="164"/>
      <c r="E77" s="35" t="s">
        <v>5</v>
      </c>
      <c r="F77" s="88">
        <f>F78+F79+F80</f>
        <v>3800</v>
      </c>
      <c r="G77" s="88">
        <f>G78+G79+G80</f>
        <v>8025</v>
      </c>
      <c r="H77" s="88">
        <f>H78+H79+H80</f>
        <v>0</v>
      </c>
      <c r="I77" s="89">
        <f t="shared" si="1"/>
        <v>0</v>
      </c>
    </row>
    <row r="78" spans="2:9" ht="15" customHeight="1" x14ac:dyDescent="0.25">
      <c r="B78" s="162">
        <v>3111</v>
      </c>
      <c r="C78" s="163"/>
      <c r="D78" s="164"/>
      <c r="E78" s="37" t="s">
        <v>30</v>
      </c>
      <c r="F78" s="88">
        <v>2000</v>
      </c>
      <c r="G78" s="88">
        <v>5000</v>
      </c>
      <c r="H78" s="66">
        <v>0</v>
      </c>
      <c r="I78" s="89">
        <f t="shared" si="1"/>
        <v>0</v>
      </c>
    </row>
    <row r="79" spans="2:9" ht="15" customHeight="1" x14ac:dyDescent="0.25">
      <c r="B79" s="168">
        <v>3121</v>
      </c>
      <c r="C79" s="168"/>
      <c r="D79" s="168"/>
      <c r="E79" s="37" t="s">
        <v>76</v>
      </c>
      <c r="F79" s="88">
        <v>1400</v>
      </c>
      <c r="G79" s="88">
        <v>2200</v>
      </c>
      <c r="H79" s="66">
        <v>0</v>
      </c>
      <c r="I79" s="89">
        <f t="shared" si="1"/>
        <v>0</v>
      </c>
    </row>
    <row r="80" spans="2:9" ht="15" customHeight="1" x14ac:dyDescent="0.25">
      <c r="B80" s="162">
        <v>3132</v>
      </c>
      <c r="C80" s="163"/>
      <c r="D80" s="164"/>
      <c r="E80" s="37" t="s">
        <v>144</v>
      </c>
      <c r="F80" s="88">
        <v>400</v>
      </c>
      <c r="G80" s="88">
        <v>825</v>
      </c>
      <c r="H80" s="66">
        <v>0</v>
      </c>
      <c r="I80" s="89">
        <f t="shared" si="1"/>
        <v>0</v>
      </c>
    </row>
    <row r="81" spans="2:9" ht="15" customHeight="1" x14ac:dyDescent="0.25">
      <c r="B81" s="162">
        <v>32</v>
      </c>
      <c r="C81" s="163"/>
      <c r="D81" s="164"/>
      <c r="E81" s="35" t="s">
        <v>11</v>
      </c>
      <c r="F81" s="88">
        <f>SUM(F82:F95)</f>
        <v>9720</v>
      </c>
      <c r="G81" s="88">
        <f>SUM(G82:G95)</f>
        <v>7754</v>
      </c>
      <c r="H81" s="88">
        <f>SUM(H82:H95)</f>
        <v>18.34</v>
      </c>
      <c r="I81" s="89">
        <f t="shared" si="1"/>
        <v>2.3652308485942737E-3</v>
      </c>
    </row>
    <row r="82" spans="2:9" ht="15" customHeight="1" x14ac:dyDescent="0.25">
      <c r="B82" s="162">
        <v>3211</v>
      </c>
      <c r="C82" s="163"/>
      <c r="D82" s="164"/>
      <c r="E82" s="37" t="s">
        <v>32</v>
      </c>
      <c r="F82" s="88">
        <v>750</v>
      </c>
      <c r="G82" s="88">
        <v>300</v>
      </c>
      <c r="H82" s="66">
        <v>0</v>
      </c>
      <c r="I82" s="89">
        <f t="shared" si="1"/>
        <v>0</v>
      </c>
    </row>
    <row r="83" spans="2:9" ht="15" customHeight="1" x14ac:dyDescent="0.25">
      <c r="B83" s="162">
        <v>3213</v>
      </c>
      <c r="C83" s="163"/>
      <c r="D83" s="164"/>
      <c r="E83" s="37" t="s">
        <v>146</v>
      </c>
      <c r="F83" s="88">
        <v>670</v>
      </c>
      <c r="G83" s="88">
        <v>400</v>
      </c>
      <c r="H83" s="66">
        <v>0</v>
      </c>
      <c r="I83" s="89">
        <f t="shared" si="1"/>
        <v>0</v>
      </c>
    </row>
    <row r="84" spans="2:9" ht="15" customHeight="1" x14ac:dyDescent="0.25">
      <c r="B84" s="162">
        <v>3214</v>
      </c>
      <c r="C84" s="163"/>
      <c r="D84" s="164"/>
      <c r="E84" s="37" t="s">
        <v>81</v>
      </c>
      <c r="F84" s="88">
        <v>0</v>
      </c>
      <c r="G84" s="88">
        <v>200</v>
      </c>
      <c r="H84" s="66">
        <v>0</v>
      </c>
      <c r="I84" s="89">
        <f t="shared" ref="I84" si="20">H84/G84</f>
        <v>0</v>
      </c>
    </row>
    <row r="85" spans="2:9" ht="15" customHeight="1" x14ac:dyDescent="0.25">
      <c r="B85" s="162">
        <v>3221</v>
      </c>
      <c r="C85" s="163"/>
      <c r="D85" s="164"/>
      <c r="E85" s="37" t="s">
        <v>83</v>
      </c>
      <c r="F85" s="88">
        <v>1400</v>
      </c>
      <c r="G85" s="88">
        <v>1000</v>
      </c>
      <c r="H85" s="66">
        <v>0</v>
      </c>
      <c r="I85" s="89">
        <f t="shared" si="1"/>
        <v>0</v>
      </c>
    </row>
    <row r="86" spans="2:9" ht="15" customHeight="1" x14ac:dyDescent="0.25">
      <c r="B86" s="162">
        <v>3223</v>
      </c>
      <c r="C86" s="163"/>
      <c r="D86" s="164"/>
      <c r="E86" s="37" t="s">
        <v>84</v>
      </c>
      <c r="F86" s="88">
        <v>1400</v>
      </c>
      <c r="G86" s="88">
        <v>1000</v>
      </c>
      <c r="H86" s="66">
        <v>0</v>
      </c>
      <c r="I86" s="89">
        <f t="shared" si="1"/>
        <v>0</v>
      </c>
    </row>
    <row r="87" spans="2:9" ht="15" customHeight="1" x14ac:dyDescent="0.25">
      <c r="B87" s="162">
        <v>3224</v>
      </c>
      <c r="C87" s="163"/>
      <c r="D87" s="164"/>
      <c r="E87" s="37" t="s">
        <v>147</v>
      </c>
      <c r="F87" s="88">
        <v>130</v>
      </c>
      <c r="G87" s="88">
        <v>130</v>
      </c>
      <c r="H87" s="66">
        <v>0</v>
      </c>
      <c r="I87" s="89">
        <f t="shared" si="1"/>
        <v>0</v>
      </c>
    </row>
    <row r="88" spans="2:9" ht="15" customHeight="1" x14ac:dyDescent="0.25">
      <c r="B88" s="162">
        <v>3227</v>
      </c>
      <c r="C88" s="163"/>
      <c r="D88" s="164"/>
      <c r="E88" s="37" t="s">
        <v>87</v>
      </c>
      <c r="F88" s="88">
        <v>130</v>
      </c>
      <c r="G88" s="88">
        <v>180</v>
      </c>
      <c r="H88" s="66">
        <v>0</v>
      </c>
      <c r="I88" s="89">
        <f t="shared" si="1"/>
        <v>0</v>
      </c>
    </row>
    <row r="89" spans="2:9" ht="15" customHeight="1" x14ac:dyDescent="0.25">
      <c r="B89" s="162">
        <v>3231</v>
      </c>
      <c r="C89" s="163"/>
      <c r="D89" s="164"/>
      <c r="E89" s="37" t="s">
        <v>89</v>
      </c>
      <c r="F89" s="88">
        <v>650</v>
      </c>
      <c r="G89" s="88">
        <v>700</v>
      </c>
      <c r="H89" s="66">
        <v>0</v>
      </c>
      <c r="I89" s="89">
        <f t="shared" si="1"/>
        <v>0</v>
      </c>
    </row>
    <row r="90" spans="2:9" ht="15" customHeight="1" x14ac:dyDescent="0.25">
      <c r="B90" s="162">
        <v>3232</v>
      </c>
      <c r="C90" s="163"/>
      <c r="D90" s="164"/>
      <c r="E90" s="37" t="s">
        <v>138</v>
      </c>
      <c r="F90" s="88">
        <v>1500</v>
      </c>
      <c r="G90" s="88">
        <v>1500</v>
      </c>
      <c r="H90" s="66">
        <v>18.34</v>
      </c>
      <c r="I90" s="89">
        <f t="shared" si="1"/>
        <v>1.2226666666666667E-2</v>
      </c>
    </row>
    <row r="91" spans="2:9" ht="15" customHeight="1" x14ac:dyDescent="0.25">
      <c r="B91" s="162">
        <v>3234</v>
      </c>
      <c r="C91" s="163"/>
      <c r="D91" s="164"/>
      <c r="E91" s="37" t="s">
        <v>92</v>
      </c>
      <c r="F91" s="88">
        <v>530</v>
      </c>
      <c r="G91" s="88">
        <v>500</v>
      </c>
      <c r="H91" s="66">
        <v>0</v>
      </c>
      <c r="I91" s="89">
        <f t="shared" si="1"/>
        <v>0</v>
      </c>
    </row>
    <row r="92" spans="2:9" ht="15" customHeight="1" x14ac:dyDescent="0.25">
      <c r="B92" s="162">
        <v>3236</v>
      </c>
      <c r="C92" s="163"/>
      <c r="D92" s="164"/>
      <c r="E92" s="37" t="s">
        <v>149</v>
      </c>
      <c r="F92" s="88">
        <v>100</v>
      </c>
      <c r="G92" s="88">
        <v>100</v>
      </c>
      <c r="H92" s="66">
        <v>0</v>
      </c>
      <c r="I92" s="89">
        <f t="shared" si="1"/>
        <v>0</v>
      </c>
    </row>
    <row r="93" spans="2:9" ht="15" customHeight="1" x14ac:dyDescent="0.25">
      <c r="B93" s="162">
        <v>3238</v>
      </c>
      <c r="C93" s="163"/>
      <c r="D93" s="164"/>
      <c r="E93" s="37" t="s">
        <v>95</v>
      </c>
      <c r="F93" s="88">
        <v>1600</v>
      </c>
      <c r="G93" s="88">
        <v>500</v>
      </c>
      <c r="H93" s="66">
        <v>0</v>
      </c>
      <c r="I93" s="89">
        <f t="shared" si="1"/>
        <v>0</v>
      </c>
    </row>
    <row r="94" spans="2:9" ht="15" customHeight="1" x14ac:dyDescent="0.25">
      <c r="B94" s="162">
        <v>3293</v>
      </c>
      <c r="C94" s="163"/>
      <c r="D94" s="164"/>
      <c r="E94" s="37" t="s">
        <v>100</v>
      </c>
      <c r="F94" s="88">
        <v>530</v>
      </c>
      <c r="G94" s="88">
        <v>800</v>
      </c>
      <c r="H94" s="66">
        <v>0</v>
      </c>
      <c r="I94" s="89">
        <f t="shared" si="1"/>
        <v>0</v>
      </c>
    </row>
    <row r="95" spans="2:9" ht="15" customHeight="1" x14ac:dyDescent="0.25">
      <c r="B95" s="162">
        <v>3299</v>
      </c>
      <c r="C95" s="163"/>
      <c r="D95" s="164"/>
      <c r="E95" s="37" t="s">
        <v>97</v>
      </c>
      <c r="F95" s="88">
        <v>330</v>
      </c>
      <c r="G95" s="88">
        <v>444</v>
      </c>
      <c r="H95" s="66">
        <v>0</v>
      </c>
      <c r="I95" s="89">
        <f t="shared" si="1"/>
        <v>0</v>
      </c>
    </row>
    <row r="96" spans="2:9" ht="15" customHeight="1" x14ac:dyDescent="0.25">
      <c r="B96" s="162">
        <v>34</v>
      </c>
      <c r="C96" s="163"/>
      <c r="D96" s="164"/>
      <c r="E96" s="35" t="s">
        <v>103</v>
      </c>
      <c r="F96" s="88">
        <f>F97+F98</f>
        <v>130</v>
      </c>
      <c r="G96" s="88">
        <f t="shared" ref="G96:H96" si="21">G97+G98</f>
        <v>151</v>
      </c>
      <c r="H96" s="88">
        <f t="shared" si="21"/>
        <v>25.83</v>
      </c>
      <c r="I96" s="89">
        <f t="shared" ref="I96:I108" si="22">H96/G96</f>
        <v>0.1710596026490066</v>
      </c>
    </row>
    <row r="97" spans="2:9" ht="15" customHeight="1" x14ac:dyDescent="0.25">
      <c r="B97" s="162">
        <v>3431</v>
      </c>
      <c r="C97" s="163"/>
      <c r="D97" s="164"/>
      <c r="E97" s="37" t="s">
        <v>151</v>
      </c>
      <c r="F97" s="88">
        <v>130</v>
      </c>
      <c r="G97" s="88">
        <v>150</v>
      </c>
      <c r="H97" s="66">
        <v>25.75</v>
      </c>
      <c r="I97" s="89">
        <f t="shared" si="22"/>
        <v>0.17166666666666666</v>
      </c>
    </row>
    <row r="98" spans="2:9" ht="15" customHeight="1" x14ac:dyDescent="0.25">
      <c r="B98" s="162">
        <v>3433</v>
      </c>
      <c r="C98" s="163"/>
      <c r="D98" s="164"/>
      <c r="E98" s="37" t="s">
        <v>106</v>
      </c>
      <c r="F98" s="88">
        <v>0</v>
      </c>
      <c r="G98" s="88">
        <v>1</v>
      </c>
      <c r="H98" s="66">
        <v>0.08</v>
      </c>
      <c r="I98" s="89">
        <f t="shared" ref="I98" si="23">H98/G98</f>
        <v>0.08</v>
      </c>
    </row>
    <row r="99" spans="2:9" ht="15" customHeight="1" x14ac:dyDescent="0.25">
      <c r="B99" s="165">
        <v>4</v>
      </c>
      <c r="C99" s="166"/>
      <c r="D99" s="167"/>
      <c r="E99" s="87" t="s">
        <v>140</v>
      </c>
      <c r="F99" s="88">
        <f>F100</f>
        <v>2620</v>
      </c>
      <c r="G99" s="88">
        <f>G100</f>
        <v>4070</v>
      </c>
      <c r="H99" s="88">
        <f>H100</f>
        <v>2013.5</v>
      </c>
      <c r="I99" s="89">
        <f t="shared" si="22"/>
        <v>0.49471744471744472</v>
      </c>
    </row>
    <row r="100" spans="2:9" ht="15" customHeight="1" x14ac:dyDescent="0.25">
      <c r="B100" s="157">
        <v>42</v>
      </c>
      <c r="C100" s="158"/>
      <c r="D100" s="159"/>
      <c r="E100" s="96" t="s">
        <v>141</v>
      </c>
      <c r="F100" s="97">
        <f>SUM(F101:F104)</f>
        <v>2620</v>
      </c>
      <c r="G100" s="97">
        <f>SUM(G101:G104)</f>
        <v>4070</v>
      </c>
      <c r="H100" s="97">
        <f>SUM(H101:H104)</f>
        <v>2013.5</v>
      </c>
      <c r="I100" s="89">
        <f t="shared" si="22"/>
        <v>0.49471744471744472</v>
      </c>
    </row>
    <row r="101" spans="2:9" ht="15" customHeight="1" x14ac:dyDescent="0.25">
      <c r="B101" s="161">
        <v>4221</v>
      </c>
      <c r="C101" s="161"/>
      <c r="D101" s="161"/>
      <c r="E101" s="98" t="s">
        <v>109</v>
      </c>
      <c r="F101" s="97">
        <v>1900</v>
      </c>
      <c r="G101" s="97">
        <v>3000</v>
      </c>
      <c r="H101" s="66">
        <v>1364.35</v>
      </c>
      <c r="I101" s="89">
        <f t="shared" si="22"/>
        <v>0.45478333333333332</v>
      </c>
    </row>
    <row r="102" spans="2:9" ht="15" customHeight="1" x14ac:dyDescent="0.25">
      <c r="B102" s="161">
        <v>4223</v>
      </c>
      <c r="C102" s="161"/>
      <c r="D102" s="161"/>
      <c r="E102" s="98" t="s">
        <v>119</v>
      </c>
      <c r="F102" s="97">
        <v>0</v>
      </c>
      <c r="G102" s="97">
        <v>1000</v>
      </c>
      <c r="H102" s="66">
        <v>590.15</v>
      </c>
      <c r="I102" s="89">
        <f t="shared" ref="I102" si="24">H102/G102</f>
        <v>0.59014999999999995</v>
      </c>
    </row>
    <row r="103" spans="2:9" ht="15" customHeight="1" x14ac:dyDescent="0.25">
      <c r="B103" s="157">
        <v>4227</v>
      </c>
      <c r="C103" s="158"/>
      <c r="D103" s="159"/>
      <c r="E103" s="98" t="s">
        <v>154</v>
      </c>
      <c r="F103" s="97">
        <v>650</v>
      </c>
      <c r="G103" s="97">
        <v>0</v>
      </c>
      <c r="H103" s="66">
        <v>0</v>
      </c>
      <c r="I103" s="89" t="e">
        <f t="shared" si="22"/>
        <v>#DIV/0!</v>
      </c>
    </row>
    <row r="104" spans="2:9" ht="15" customHeight="1" x14ac:dyDescent="0.25">
      <c r="B104" s="157">
        <v>4241</v>
      </c>
      <c r="C104" s="158"/>
      <c r="D104" s="159"/>
      <c r="E104" s="98" t="s">
        <v>112</v>
      </c>
      <c r="F104" s="97">
        <v>70</v>
      </c>
      <c r="G104" s="97">
        <v>70</v>
      </c>
      <c r="H104" s="66">
        <v>59</v>
      </c>
      <c r="I104" s="89">
        <f t="shared" si="22"/>
        <v>0.84285714285714286</v>
      </c>
    </row>
    <row r="105" spans="2:9" ht="15" customHeight="1" x14ac:dyDescent="0.25">
      <c r="B105" s="153">
        <v>43</v>
      </c>
      <c r="C105" s="153"/>
      <c r="D105" s="153"/>
      <c r="E105" s="82" t="s">
        <v>160</v>
      </c>
      <c r="F105" s="79">
        <f>F106</f>
        <v>0</v>
      </c>
      <c r="G105" s="79">
        <f t="shared" ref="G105:H107" si="25">G106</f>
        <v>64.400000000000006</v>
      </c>
      <c r="H105" s="79">
        <f t="shared" si="25"/>
        <v>64.400000000000006</v>
      </c>
      <c r="I105" s="80">
        <f t="shared" si="22"/>
        <v>1</v>
      </c>
    </row>
    <row r="106" spans="2:9" ht="15" customHeight="1" x14ac:dyDescent="0.25">
      <c r="B106" s="165">
        <v>3</v>
      </c>
      <c r="C106" s="166"/>
      <c r="D106" s="167"/>
      <c r="E106" s="87" t="s">
        <v>4</v>
      </c>
      <c r="F106" s="88">
        <f>F107</f>
        <v>0</v>
      </c>
      <c r="G106" s="88">
        <f t="shared" si="25"/>
        <v>64.400000000000006</v>
      </c>
      <c r="H106" s="88">
        <f t="shared" si="25"/>
        <v>64.400000000000006</v>
      </c>
      <c r="I106" s="89">
        <f t="shared" si="22"/>
        <v>1</v>
      </c>
    </row>
    <row r="107" spans="2:9" ht="15" customHeight="1" x14ac:dyDescent="0.25">
      <c r="B107" s="162">
        <v>32</v>
      </c>
      <c r="C107" s="163"/>
      <c r="D107" s="164"/>
      <c r="E107" s="35" t="s">
        <v>11</v>
      </c>
      <c r="F107" s="88">
        <f>F108</f>
        <v>0</v>
      </c>
      <c r="G107" s="88">
        <f t="shared" si="25"/>
        <v>64.400000000000006</v>
      </c>
      <c r="H107" s="88">
        <f t="shared" si="25"/>
        <v>64.400000000000006</v>
      </c>
      <c r="I107" s="89">
        <f t="shared" si="22"/>
        <v>1</v>
      </c>
    </row>
    <row r="108" spans="2:9" ht="15" customHeight="1" x14ac:dyDescent="0.25">
      <c r="B108" s="162">
        <v>3231</v>
      </c>
      <c r="C108" s="163"/>
      <c r="D108" s="164"/>
      <c r="E108" s="37" t="s">
        <v>89</v>
      </c>
      <c r="F108" s="88">
        <v>0</v>
      </c>
      <c r="G108" s="88">
        <v>64.400000000000006</v>
      </c>
      <c r="H108" s="66">
        <v>64.400000000000006</v>
      </c>
      <c r="I108" s="89">
        <f t="shared" si="22"/>
        <v>1</v>
      </c>
    </row>
    <row r="109" spans="2:9" ht="15" customHeight="1" x14ac:dyDescent="0.25">
      <c r="B109" s="153">
        <v>52</v>
      </c>
      <c r="C109" s="153"/>
      <c r="D109" s="153"/>
      <c r="E109" s="82" t="s">
        <v>161</v>
      </c>
      <c r="F109" s="79">
        <f>F110+F113</f>
        <v>0</v>
      </c>
      <c r="G109" s="79">
        <f t="shared" ref="G109:H109" si="26">G110+G113</f>
        <v>26710</v>
      </c>
      <c r="H109" s="79">
        <f t="shared" si="26"/>
        <v>26709.98</v>
      </c>
      <c r="I109" s="80">
        <f t="shared" ref="I109:I115" si="27">H109/G109</f>
        <v>0.99999925121677269</v>
      </c>
    </row>
    <row r="110" spans="2:9" ht="15" customHeight="1" x14ac:dyDescent="0.25">
      <c r="B110" s="165">
        <v>3</v>
      </c>
      <c r="C110" s="166"/>
      <c r="D110" s="167"/>
      <c r="E110" s="87" t="s">
        <v>4</v>
      </c>
      <c r="F110" s="88">
        <f>F111</f>
        <v>0</v>
      </c>
      <c r="G110" s="88">
        <f t="shared" ref="G110:G111" si="28">G111</f>
        <v>2813</v>
      </c>
      <c r="H110" s="88">
        <f t="shared" ref="H110:H111" si="29">H111</f>
        <v>2812.5</v>
      </c>
      <c r="I110" s="89">
        <f t="shared" si="27"/>
        <v>0.99982225382154288</v>
      </c>
    </row>
    <row r="111" spans="2:9" ht="15" customHeight="1" x14ac:dyDescent="0.25">
      <c r="B111" s="162">
        <v>32</v>
      </c>
      <c r="C111" s="163"/>
      <c r="D111" s="164"/>
      <c r="E111" s="35" t="s">
        <v>11</v>
      </c>
      <c r="F111" s="88">
        <f>F112</f>
        <v>0</v>
      </c>
      <c r="G111" s="88">
        <f t="shared" si="28"/>
        <v>2813</v>
      </c>
      <c r="H111" s="88">
        <f t="shared" si="29"/>
        <v>2812.5</v>
      </c>
      <c r="I111" s="89">
        <f t="shared" si="27"/>
        <v>0.99982225382154288</v>
      </c>
    </row>
    <row r="112" spans="2:9" ht="15" customHeight="1" x14ac:dyDescent="0.25">
      <c r="B112" s="162">
        <v>3238</v>
      </c>
      <c r="C112" s="163"/>
      <c r="D112" s="164"/>
      <c r="E112" s="37" t="s">
        <v>95</v>
      </c>
      <c r="F112" s="88">
        <v>0</v>
      </c>
      <c r="G112" s="88">
        <v>2813</v>
      </c>
      <c r="H112" s="66">
        <v>2812.5</v>
      </c>
      <c r="I112" s="89">
        <f t="shared" si="27"/>
        <v>0.99982225382154288</v>
      </c>
    </row>
    <row r="113" spans="2:9" ht="15" customHeight="1" x14ac:dyDescent="0.25">
      <c r="B113" s="165">
        <v>4</v>
      </c>
      <c r="C113" s="166"/>
      <c r="D113" s="167"/>
      <c r="E113" s="87" t="s">
        <v>140</v>
      </c>
      <c r="F113" s="88">
        <f>F114</f>
        <v>0</v>
      </c>
      <c r="G113" s="88">
        <f>G114</f>
        <v>23897</v>
      </c>
      <c r="H113" s="88">
        <f>H114</f>
        <v>23897.48</v>
      </c>
      <c r="I113" s="89">
        <f t="shared" si="27"/>
        <v>1.0000200862032891</v>
      </c>
    </row>
    <row r="114" spans="2:9" ht="15" customHeight="1" x14ac:dyDescent="0.25">
      <c r="B114" s="157">
        <v>42</v>
      </c>
      <c r="C114" s="158"/>
      <c r="D114" s="159"/>
      <c r="E114" s="96" t="s">
        <v>141</v>
      </c>
      <c r="F114" s="97">
        <f>SUM(F115:F118)</f>
        <v>0</v>
      </c>
      <c r="G114" s="97">
        <f>SUM(G115:G118)</f>
        <v>23897</v>
      </c>
      <c r="H114" s="97">
        <f>SUM(H115:H118)</f>
        <v>23897.48</v>
      </c>
      <c r="I114" s="89">
        <f t="shared" si="27"/>
        <v>1.0000200862032891</v>
      </c>
    </row>
    <row r="115" spans="2:9" ht="15" customHeight="1" x14ac:dyDescent="0.25">
      <c r="B115" s="161">
        <v>4221</v>
      </c>
      <c r="C115" s="161"/>
      <c r="D115" s="161"/>
      <c r="E115" s="98" t="s">
        <v>109</v>
      </c>
      <c r="F115" s="97">
        <v>0</v>
      </c>
      <c r="G115" s="97">
        <v>23897</v>
      </c>
      <c r="H115" s="66">
        <v>23897.48</v>
      </c>
      <c r="I115" s="89">
        <f t="shared" si="27"/>
        <v>1.0000200862032891</v>
      </c>
    </row>
    <row r="118" spans="2:9" x14ac:dyDescent="0.25">
      <c r="B118" s="36"/>
      <c r="C118" s="36"/>
      <c r="D118" s="36"/>
      <c r="E118" s="36"/>
      <c r="F118" s="36"/>
      <c r="G118" s="36"/>
      <c r="H118" s="36"/>
      <c r="I118" s="36"/>
    </row>
    <row r="119" spans="2:9" x14ac:dyDescent="0.25">
      <c r="B119" s="36"/>
      <c r="C119" s="36"/>
      <c r="D119" s="36"/>
      <c r="E119" s="36"/>
      <c r="F119" s="36"/>
      <c r="G119" s="36"/>
      <c r="H119" s="36"/>
      <c r="I119" s="36"/>
    </row>
    <row r="120" spans="2:9" x14ac:dyDescent="0.25">
      <c r="B120" s="36"/>
      <c r="C120" s="36"/>
      <c r="D120" s="36"/>
      <c r="E120" s="36"/>
      <c r="F120" s="36"/>
      <c r="G120" s="36"/>
      <c r="H120" s="36"/>
      <c r="I120" s="36"/>
    </row>
  </sheetData>
  <mergeCells count="104">
    <mergeCell ref="B111:D111"/>
    <mergeCell ref="B112:D112"/>
    <mergeCell ref="B113:D113"/>
    <mergeCell ref="B114:D114"/>
    <mergeCell ref="B115:D115"/>
    <mergeCell ref="B105:D105"/>
    <mergeCell ref="B106:D106"/>
    <mergeCell ref="B107:D107"/>
    <mergeCell ref="B108:D108"/>
    <mergeCell ref="B109:D109"/>
    <mergeCell ref="B110:D110"/>
    <mergeCell ref="B20:D20"/>
    <mergeCell ref="B17:D17"/>
    <mergeCell ref="B18:D18"/>
    <mergeCell ref="B66:D66"/>
    <mergeCell ref="B98:D98"/>
    <mergeCell ref="B102:D102"/>
    <mergeCell ref="B84:D84"/>
    <mergeCell ref="B99:D99"/>
    <mergeCell ref="B100:D100"/>
    <mergeCell ref="B101:D101"/>
    <mergeCell ref="B70:D70"/>
    <mergeCell ref="B74:D74"/>
    <mergeCell ref="B75:D75"/>
    <mergeCell ref="B76:D76"/>
    <mergeCell ref="B77:D77"/>
    <mergeCell ref="B78:D78"/>
    <mergeCell ref="B63:D63"/>
    <mergeCell ref="B64:D64"/>
    <mergeCell ref="B65:D65"/>
    <mergeCell ref="B67:D67"/>
    <mergeCell ref="B68:D68"/>
    <mergeCell ref="B69:D69"/>
    <mergeCell ref="B57:D57"/>
    <mergeCell ref="B58:D58"/>
    <mergeCell ref="B103:D103"/>
    <mergeCell ref="B104:D104"/>
    <mergeCell ref="B32:D32"/>
    <mergeCell ref="B33:D33"/>
    <mergeCell ref="B34:D34"/>
    <mergeCell ref="B35:D35"/>
    <mergeCell ref="B92:D92"/>
    <mergeCell ref="B93:D93"/>
    <mergeCell ref="B94:D94"/>
    <mergeCell ref="B95:D95"/>
    <mergeCell ref="B96:D96"/>
    <mergeCell ref="B97:D97"/>
    <mergeCell ref="B86:D86"/>
    <mergeCell ref="B87:D87"/>
    <mergeCell ref="B88:D88"/>
    <mergeCell ref="B89:D89"/>
    <mergeCell ref="B90:D90"/>
    <mergeCell ref="B91:D91"/>
    <mergeCell ref="B79:D79"/>
    <mergeCell ref="B80:D80"/>
    <mergeCell ref="B81:D81"/>
    <mergeCell ref="B82:D82"/>
    <mergeCell ref="B83:D83"/>
    <mergeCell ref="B85:D85"/>
    <mergeCell ref="B59:D59"/>
    <mergeCell ref="B60:D60"/>
    <mergeCell ref="B61:D61"/>
    <mergeCell ref="B62:D62"/>
    <mergeCell ref="B51:D51"/>
    <mergeCell ref="B52:D52"/>
    <mergeCell ref="B53:D53"/>
    <mergeCell ref="B54:D54"/>
    <mergeCell ref="B55:D55"/>
    <mergeCell ref="B56:D56"/>
    <mergeCell ref="B45:D45"/>
    <mergeCell ref="B46:D46"/>
    <mergeCell ref="B47:D47"/>
    <mergeCell ref="B48:D48"/>
    <mergeCell ref="B49:D49"/>
    <mergeCell ref="B50:D50"/>
    <mergeCell ref="B39:D39"/>
    <mergeCell ref="B40:D40"/>
    <mergeCell ref="B41:D41"/>
    <mergeCell ref="B42:D42"/>
    <mergeCell ref="B43:D43"/>
    <mergeCell ref="B44:D44"/>
    <mergeCell ref="B25:D25"/>
    <mergeCell ref="B26:D26"/>
    <mergeCell ref="B27:D27"/>
    <mergeCell ref="B36:D36"/>
    <mergeCell ref="B37:D37"/>
    <mergeCell ref="B29:D29"/>
    <mergeCell ref="B30:D30"/>
    <mergeCell ref="B31:D31"/>
    <mergeCell ref="B22:D22"/>
    <mergeCell ref="B23:D23"/>
    <mergeCell ref="B24:D24"/>
    <mergeCell ref="B10:D10"/>
    <mergeCell ref="B12:D12"/>
    <mergeCell ref="B13:D13"/>
    <mergeCell ref="B15:D15"/>
    <mergeCell ref="B16:D16"/>
    <mergeCell ref="B19:D19"/>
    <mergeCell ref="B2:I2"/>
    <mergeCell ref="B4:I4"/>
    <mergeCell ref="B6:E6"/>
    <mergeCell ref="B7:E7"/>
    <mergeCell ref="B8:D8"/>
    <mergeCell ref="B9:D9"/>
  </mergeCells>
  <pageMargins left="0.70866141732283472" right="0.70866141732283472" top="0.78740157480314965" bottom="0.82677165354330717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Valentina Palajsa</cp:lastModifiedBy>
  <cp:lastPrinted>2025-01-29T13:22:41Z</cp:lastPrinted>
  <dcterms:created xsi:type="dcterms:W3CDTF">2022-08-12T12:51:27Z</dcterms:created>
  <dcterms:modified xsi:type="dcterms:W3CDTF">2025-01-30T12:42:15Z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